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 1" sheetId="1" r:id="rId1"/>
    <sheet name="Расходы1" sheetId="2" r:id="rId2"/>
    <sheet name="Источники 1" sheetId="3" r:id="rId3"/>
  </sheets>
  <definedNames>
    <definedName name="APPT" localSheetId="0">'Доходы 1'!#REF!</definedName>
    <definedName name="APPT" localSheetId="2">'Источники 1'!$A$19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1'!#REF!</definedName>
    <definedName name="REND_1" localSheetId="1">'Расходы1'!#REF!</definedName>
    <definedName name="SIGN" localSheetId="0">'Доходы 1'!$A$23:$D$27</definedName>
    <definedName name="SIGN" localSheetId="2">'Источники 1'!$A$19:$D$19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<sst xmlns="http://schemas.openxmlformats.org/spreadsheetml/2006/main" count="461" uniqueCount="255">
  <si>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</si>
  <si>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</si>
  <si>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</si>
  <si>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</si>
  <si>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</si>
  <si>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</si>
  <si>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</si>
  <si>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</si>
  <si>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</si>
  <si>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</si>
  <si>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</si>
  <si>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</si>
  <si>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</si>
  <si>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</si>
  <si>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</si>
  <si>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</si>
  <si>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</si>
  <si>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</si>
  <si>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</si>
  <si>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</si>
  <si>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</si>
  <si>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                3. Источники финансирования дефицитов бюджетов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</si>
  <si>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</si>
  <si>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</si>
  <si>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</si>
  <si>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</si>
  <si>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</si>
  <si>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</si>
  <si>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</si>
  <si>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</si>
  <si>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Периодичность: годовая</t>
  </si>
  <si>
    <t>Единица измерения: руб.</t>
  </si>
  <si>
    <t>46252184</t>
  </si>
  <si>
    <t>001</t>
  </si>
  <si>
    <t/>
  </si>
  <si>
    <t>x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</si>
  <si>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</si>
  <si>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</si>
  <si>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</si>
  <si>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</si>
  <si>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</si>
  <si>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</si>
  <si>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</si>
  <si>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</si>
  <si>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</si>
  <si>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</si>
  <si>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</si>
  <si>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</si>
  <si>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</si>
  <si>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</si>
  <si>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</t>
  </si>
  <si>
    <t>Расходы бюджета - всего</t>
  </si>
  <si>
    <t>200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</si>
  <si>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</si>
  <si>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</si>
  <si>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</si>
  <si>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</si>
  <si>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</si>
  <si>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</si>
  <si>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</si>
  <si>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</si>
  <si>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</si>
  <si>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</si>
  <si>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</si>
  <si>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</si>
  <si>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</si>
  <si>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</si>
  <si>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</si>
  <si>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</si>
  <si>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</si>
  <si>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</si>
  <si>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</si>
  <si>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</si>
  <si>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</si>
  <si>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</si>
  <si>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</si>
  <si>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</si>
  <si>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</si>
  <si>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</si>
  <si>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</si>
  <si>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</si>
  <si>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</t>
  </si>
  <si>
    <t>ИСТОЧНИКИ ВНУТРЕННЕГО ФИНАНСИРОВАНИЯ ДЕФИЦИТОВ БЮДЖЕТОВ</t>
  </si>
  <si>
    <t>000 01000000000000 000</t>
  </si>
  <si>
    <t>источники внешнего финансирования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</si>
  <si>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</si>
  <si>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</si>
  <si>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</si>
  <si>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</si>
  <si>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</si>
  <si>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</si>
  <si>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</si>
  <si>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</si>
  <si>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</si>
  <si>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</si>
  <si>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</si>
  <si>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</si>
  <si>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</si>
  <si>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</si>
  <si>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</t>
  </si>
  <si>
    <t>X</t>
  </si>
  <si>
    <t>00110804020011000110</t>
  </si>
  <si>
    <t>00111105010100000120</t>
  </si>
  <si>
    <t>00111105035100000120</t>
  </si>
  <si>
    <t>00111406014100000430</t>
  </si>
  <si>
    <t>00111701050100000180</t>
  </si>
  <si>
    <t>00120201001100000151</t>
  </si>
  <si>
    <t>00120203015100000151</t>
  </si>
  <si>
    <t>00120705000100000180</t>
  </si>
  <si>
    <t>18210102021011000110</t>
  </si>
  <si>
    <t>18210102021012000110</t>
  </si>
  <si>
    <t>18210102021013000110</t>
  </si>
  <si>
    <t>18210102022011000110</t>
  </si>
  <si>
    <t>18210102022012000110</t>
  </si>
  <si>
    <t>18210102022013000110</t>
  </si>
  <si>
    <t>18210102030011000110</t>
  </si>
  <si>
    <t>18210102030012000110</t>
  </si>
  <si>
    <t>18210102040011000110</t>
  </si>
  <si>
    <t>18210503020012000110</t>
  </si>
  <si>
    <t>18210601030101000110</t>
  </si>
  <si>
    <t>18210601030102000110</t>
  </si>
  <si>
    <t>18210604011021000110</t>
  </si>
  <si>
    <t>18210604011022000110</t>
  </si>
  <si>
    <t>18210604012021000110</t>
  </si>
  <si>
    <t>18210604012022000110</t>
  </si>
  <si>
    <t>18210606013101000110</t>
  </si>
  <si>
    <t>18210606013102000110</t>
  </si>
  <si>
    <t>18210606013103000110</t>
  </si>
  <si>
    <t>18210606023101000110</t>
  </si>
  <si>
    <t>18210904050101000110</t>
  </si>
  <si>
    <t>18210904050102000110</t>
  </si>
  <si>
    <t xml:space="preserve">002 0103 0000000 000 000 </t>
  </si>
  <si>
    <t xml:space="preserve">002 0103  0020400  500 221 </t>
  </si>
  <si>
    <t xml:space="preserve">002 0103 0020400  500 226 </t>
  </si>
  <si>
    <t xml:space="preserve">001 0104 0000000 000 000 </t>
  </si>
  <si>
    <t xml:space="preserve">001 0104 0020400 500 211 </t>
  </si>
  <si>
    <t xml:space="preserve">001 0104 0020400 500 213 </t>
  </si>
  <si>
    <t xml:space="preserve">001 0104 0020800 500 211 </t>
  </si>
  <si>
    <t xml:space="preserve">001 0104 0020800 500 213 </t>
  </si>
  <si>
    <t xml:space="preserve">001 0104 0020400 500 221 </t>
  </si>
  <si>
    <t xml:space="preserve">001 0104 0020400 500 222 </t>
  </si>
  <si>
    <t xml:space="preserve">001 0104 0020400 500 223 </t>
  </si>
  <si>
    <t xml:space="preserve">001 0104 0020400 500 225 </t>
  </si>
  <si>
    <t xml:space="preserve">001 0104 0020400 500 226 </t>
  </si>
  <si>
    <t xml:space="preserve">001 0104 0020400 500 290 </t>
  </si>
  <si>
    <t xml:space="preserve">001 0104 0020400 500 310 </t>
  </si>
  <si>
    <t xml:space="preserve">001 0104 0020400 500 340 </t>
  </si>
  <si>
    <t xml:space="preserve">001 0113 0000000 000 000 </t>
  </si>
  <si>
    <t xml:space="preserve">001 0113 0920300 500 222 </t>
  </si>
  <si>
    <t xml:space="preserve">001 0113 0920300 500 226 </t>
  </si>
  <si>
    <t xml:space="preserve">001 0113 0920300 500 290 </t>
  </si>
  <si>
    <t xml:space="preserve">001 0113 0920300 500 340 </t>
  </si>
  <si>
    <t>Национальная оборона. Мобилизационная и вневойсковая подготовка</t>
  </si>
  <si>
    <t xml:space="preserve">001 0203 0000000 000 000 </t>
  </si>
  <si>
    <t xml:space="preserve">001 0203 0013600 500 211 </t>
  </si>
  <si>
    <t xml:space="preserve">001 0203 0013600 500 213 </t>
  </si>
  <si>
    <t xml:space="preserve">001 0203 0013600 500 221 </t>
  </si>
  <si>
    <t xml:space="preserve">001 0203 0013600 500 222 </t>
  </si>
  <si>
    <t xml:space="preserve">001 0203 0013600 500 340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</si>
  <si>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</si>
  <si>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</si>
  <si>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001 0309 2180100 500 290 </t>
  </si>
  <si>
    <t xml:space="preserve">001 0309 2190100 500 290 </t>
  </si>
  <si>
    <t xml:space="preserve">001 0412 3380000 500 226 </t>
  </si>
  <si>
    <t xml:space="preserve">001 0412 3400300 500 226 </t>
  </si>
  <si>
    <t xml:space="preserve">001 0500 0000000 000 000 </t>
  </si>
  <si>
    <t xml:space="preserve">001 0501  3500300 500 000 </t>
  </si>
  <si>
    <t xml:space="preserve">001 0502 3510500 500 340 </t>
  </si>
  <si>
    <t xml:space="preserve">001 0503 6000100 500 223 </t>
  </si>
  <si>
    <t xml:space="preserve">001 0503 6000100 500 225 </t>
  </si>
  <si>
    <t xml:space="preserve">001 0503 6000200 500 225 </t>
  </si>
  <si>
    <t xml:space="preserve">001 0503 6000400 500 225 </t>
  </si>
  <si>
    <t xml:space="preserve">001 0503 6000500 500 225 </t>
  </si>
  <si>
    <t xml:space="preserve">001 0503 6000500 500 226 </t>
  </si>
  <si>
    <t>ОБРАЗОВАНИЕ.  Молодежная политика и оздоровление детей</t>
  </si>
  <si>
    <t xml:space="preserve">001 0707 0000000 000 000 </t>
  </si>
  <si>
    <t xml:space="preserve">001 0707 4310100 500 226 </t>
  </si>
  <si>
    <t xml:space="preserve">001 0707 4310100 500 290 </t>
  </si>
  <si>
    <t xml:space="preserve">001 0801 0000000 000 000 </t>
  </si>
  <si>
    <t xml:space="preserve">001 0801 5210600 017 251 </t>
  </si>
  <si>
    <t>СОЦИАЛЬНАЯ ПОЛИТИКА Социальное обеспечение населения</t>
  </si>
  <si>
    <t xml:space="preserve">001 1003 0000000 000 000 </t>
  </si>
  <si>
    <t xml:space="preserve">001 1003 5058600 005 226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</si>
  <si>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</si>
  <si>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</si>
  <si>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001 1105 5129700 500 340 </t>
  </si>
  <si>
    <t xml:space="preserve">001 0502 0000000 000 000 </t>
  </si>
  <si>
    <t xml:space="preserve">001 0503 0000000 000 000 </t>
  </si>
  <si>
    <t>18210102021014000110</t>
  </si>
  <si>
    <t xml:space="preserve">001 0503 6000500 500 340 </t>
  </si>
  <si>
    <t xml:space="preserve">001 0501 3500300 500 340 </t>
  </si>
  <si>
    <t xml:space="preserve">001 1105 5129700 500 290 </t>
  </si>
  <si>
    <t>18210904050103000110</t>
  </si>
  <si>
    <t xml:space="preserve">001 0309 2180100 500 226 </t>
  </si>
  <si>
    <t xml:space="preserve">001 0502 3510500 500 225 </t>
  </si>
  <si>
    <t xml:space="preserve">001 0503 6000100 500 340 </t>
  </si>
  <si>
    <t xml:space="preserve">001 0503 6000400 500 310 </t>
  </si>
  <si>
    <t xml:space="preserve">001 0503 6000400 500 340 </t>
  </si>
  <si>
    <t xml:space="preserve">001 0503 6000200 500 226 </t>
  </si>
  <si>
    <t>00111705050100000180</t>
  </si>
  <si>
    <t>Прочие неналоговые доходы бюджетов поселений</t>
  </si>
  <si>
    <t>Начальник сектора бухгалтерского учета и отчетности                                         Н.В. Быстрова</t>
  </si>
  <si>
    <t xml:space="preserve">001 0503 6000500 500 310 </t>
  </si>
  <si>
    <t>18210606023102000110</t>
  </si>
  <si>
    <t>Глава администрации                                                                                             В.В. Сидоренко</t>
  </si>
  <si>
    <t>00120204999100000151</t>
  </si>
  <si>
    <t xml:space="preserve">001 0502 3510500 500 226 </t>
  </si>
  <si>
    <t>Прочие межбюджетные трансферты, передаваемые в бюджеты поселений</t>
  </si>
  <si>
    <t>Увеличение стоимости акций и иных форм участия в капитале</t>
  </si>
  <si>
    <t xml:space="preserve">001 0113 0920300 500 530 </t>
  </si>
  <si>
    <t xml:space="preserve">001 0107 0200002 500 290 </t>
  </si>
  <si>
    <t xml:space="preserve">001 0107 0000000 000 000 </t>
  </si>
  <si>
    <t>Обеспечение проведения выборов и референдумов</t>
  </si>
  <si>
    <t>Глава администрации</t>
  </si>
  <si>
    <t>001 0104 0020800 000 000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</si>
  <si>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</si>
  <si>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</si>
  <si>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</si>
  <si>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002 0102 0000000 000 000 </t>
  </si>
  <si>
    <t xml:space="preserve">002 0102 0020300  500 211 </t>
  </si>
  <si>
    <t xml:space="preserve">002 0102 0020300  500 213 </t>
  </si>
  <si>
    <t xml:space="preserve">002 0103 0020400  500 340 </t>
  </si>
  <si>
    <t xml:space="preserve">001 0309 2180000 000 000 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</si>
  <si>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</si>
  <si>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</si>
  <si>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 xml:space="preserve">001 0309 2190000 000 000 </t>
  </si>
  <si>
    <t>Топливно-энергетический комплекс</t>
  </si>
  <si>
    <t xml:space="preserve">001 0400 0000000 000 000 </t>
  </si>
  <si>
    <t xml:space="preserve">НАЦИОНАЛЬНАЯ ЭКОНОМИКА  </t>
  </si>
  <si>
    <t>001 0402 2480100 006 241</t>
  </si>
  <si>
    <t>001 0402 2480100 006 000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</si>
  <si>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</si>
  <si>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</si>
  <si>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 xml:space="preserve">001 0412 3380000 000 000 </t>
  </si>
  <si>
    <t>Мероприятия по землеустройству и землепользованию</t>
  </si>
  <si>
    <t xml:space="preserve">001 0412 3400300 000 000 </t>
  </si>
  <si>
    <t xml:space="preserve">001 0502 3510500 500 310 </t>
  </si>
  <si>
    <t>Мероприятия в области коммунального хозяйства</t>
  </si>
  <si>
    <t xml:space="preserve">001 0502 3510500 000 000 </t>
  </si>
  <si>
    <t>Жилищное хозяйство. Увеличение стоимости основных средств</t>
  </si>
  <si>
    <t>Уличное освещение</t>
  </si>
  <si>
    <t>001 0503 6000100 500 000</t>
  </si>
  <si>
    <t>Содержание автомобильных дорог и инж.сооружений</t>
  </si>
  <si>
    <t xml:space="preserve">001 0503 6000200 500 000 </t>
  </si>
  <si>
    <t>Организация и содержание мест захоронения</t>
  </si>
  <si>
    <t xml:space="preserve">001 0503 6000400 500 000 </t>
  </si>
  <si>
    <t>Прочие мероприятия по благоустройству поселений</t>
  </si>
  <si>
    <t xml:space="preserve">001 0503 6000500 500 000 </t>
  </si>
  <si>
    <t>18210601030103000110</t>
  </si>
  <si>
    <t xml:space="preserve">001 0502 1020102 003 310 </t>
  </si>
  <si>
    <t xml:space="preserve">001 0104 0020400 500 212 </t>
  </si>
  <si>
    <t xml:space="preserve">001 1105 5129700 500 222 </t>
  </si>
  <si>
    <t>на 01.01.2012 г.</t>
  </si>
  <si>
    <t>001 0104 0020400 500 224</t>
  </si>
  <si>
    <t>12 января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</si>
</sst>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26" fillId="0" borderId="17" xfId="0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right" vertical="center"/>
    </xf>
    <xf numFmtId="4" fontId="26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right" vertical="center"/>
    </xf>
    <xf numFmtId="4" fontId="5" fillId="0" borderId="34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3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7</xdr:row>
      <xdr:rowOff>28575</xdr:rowOff>
    </xdr:from>
    <xdr:to>
      <xdr:col>10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17621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6"/>
  <sheetViews>
    <sheetView showGridLines="0" tabSelected="1" view="pageBreakPreview" zoomScale="60" workbookViewId="0" topLeftCell="A1">
      <selection activeCell="D29" sqref="D29:E2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89"/>
      <c r="B1" s="89"/>
      <c r="C1" s="89"/>
      <c r="D1" s="89"/>
      <c r="E1" s="3"/>
      <c r="F1" s="3"/>
      <c r="G1" s="4"/>
    </row>
    <row r="2" spans="1:7" ht="15.75" thickBot="1">
      <c r="A2" s="89" t="s">
        <v>27</v>
      </c>
      <c r="B2" s="89"/>
      <c r="C2" s="89"/>
      <c r="D2" s="89"/>
      <c r="E2" s="37"/>
      <c r="F2" s="43"/>
      <c r="G2" s="10" t="s">
        <v>3</v>
      </c>
    </row>
    <row r="3" spans="1:9" ht="12.75">
      <c r="A3" s="2"/>
      <c r="B3" s="2"/>
      <c r="C3" s="2"/>
      <c r="D3" s="1"/>
      <c r="E3" s="43"/>
      <c r="F3" s="46" t="s">
        <v>8</v>
      </c>
      <c r="G3" s="7" t="s">
        <v>15</v>
      </c>
      <c r="I3" s="1"/>
    </row>
    <row r="4" spans="1:9" ht="12.75">
      <c r="A4" s="90" t="s">
        <v>252</v>
      </c>
      <c r="B4" s="90"/>
      <c r="C4" s="90"/>
      <c r="D4" s="90"/>
      <c r="E4" s="1"/>
      <c r="F4" s="51" t="s">
        <v>7</v>
      </c>
      <c r="G4" s="22">
        <v>40909</v>
      </c>
      <c r="I4" s="1"/>
    </row>
    <row r="5" spans="1:9" ht="12.75">
      <c r="A5" s="2"/>
      <c r="B5" s="2"/>
      <c r="C5" s="2"/>
      <c r="D5" s="1"/>
      <c r="E5" s="1"/>
      <c r="F5" s="51" t="s">
        <v>5</v>
      </c>
      <c r="G5" s="38" t="s">
        <v>32</v>
      </c>
      <c r="I5" s="1"/>
    </row>
    <row r="6" spans="1:9" ht="33.75" customHeight="1">
      <c r="A6" s="91" t="s">
        <v>22</v>
      </c>
      <c r="B6" s="91"/>
      <c r="C6" s="92" t="s">
        <v>28</v>
      </c>
      <c r="D6" s="92"/>
      <c r="E6" s="92"/>
      <c r="F6" s="51" t="s">
        <v>23</v>
      </c>
      <c r="G6" s="38" t="s">
        <v>33</v>
      </c>
      <c r="I6" s="1"/>
    </row>
    <row r="7" spans="1:9" ht="33.75" customHeight="1">
      <c r="A7" s="6" t="s">
        <v>13</v>
      </c>
      <c r="B7" s="92" t="s">
        <v>29</v>
      </c>
      <c r="C7" s="92"/>
      <c r="D7" s="92"/>
      <c r="E7" s="92"/>
      <c r="F7" s="51" t="s">
        <v>26</v>
      </c>
      <c r="G7" s="52" t="s">
        <v>90</v>
      </c>
      <c r="I7" s="1"/>
    </row>
    <row r="8" spans="1:9" ht="12.75">
      <c r="A8" s="6" t="s">
        <v>30</v>
      </c>
      <c r="B8" s="6"/>
      <c r="C8" s="6"/>
      <c r="D8" s="5"/>
      <c r="E8" s="1"/>
      <c r="F8" s="51"/>
      <c r="G8" s="8"/>
      <c r="I8" s="1"/>
    </row>
    <row r="9" spans="1:9" ht="13.5" thickBot="1">
      <c r="A9" s="6" t="s">
        <v>31</v>
      </c>
      <c r="B9" s="6"/>
      <c r="C9" s="16"/>
      <c r="D9" s="5"/>
      <c r="E9" s="1"/>
      <c r="F9" s="51" t="s">
        <v>6</v>
      </c>
      <c r="G9" s="9" t="s">
        <v>0</v>
      </c>
      <c r="I9" s="1"/>
    </row>
    <row r="10" spans="1:7" ht="15" thickBot="1">
      <c r="A10" s="69" t="s">
        <v>19</v>
      </c>
      <c r="B10" s="69"/>
      <c r="C10" s="69"/>
      <c r="D10" s="69"/>
      <c r="E10" s="36"/>
      <c r="F10" s="36"/>
      <c r="G10" s="11"/>
    </row>
    <row r="11" spans="1:7" ht="3.75" customHeight="1">
      <c r="A11" s="70" t="s">
        <v>4</v>
      </c>
      <c r="B11" s="73" t="s">
        <v>10</v>
      </c>
      <c r="C11" s="93"/>
      <c r="D11" s="96" t="s">
        <v>16</v>
      </c>
      <c r="E11" s="97"/>
      <c r="F11" s="82" t="s">
        <v>11</v>
      </c>
      <c r="G11" s="79" t="s">
        <v>14</v>
      </c>
    </row>
    <row r="12" spans="1:7" ht="3" customHeight="1">
      <c r="A12" s="71"/>
      <c r="B12" s="74"/>
      <c r="C12" s="94"/>
      <c r="D12" s="98"/>
      <c r="E12" s="99"/>
      <c r="F12" s="83"/>
      <c r="G12" s="80"/>
    </row>
    <row r="13" spans="1:7" ht="3" customHeight="1">
      <c r="A13" s="71"/>
      <c r="B13" s="74"/>
      <c r="C13" s="94"/>
      <c r="D13" s="98"/>
      <c r="E13" s="99"/>
      <c r="F13" s="83"/>
      <c r="G13" s="80"/>
    </row>
    <row r="14" spans="1:7" ht="3" customHeight="1">
      <c r="A14" s="71"/>
      <c r="B14" s="74"/>
      <c r="C14" s="94"/>
      <c r="D14" s="98"/>
      <c r="E14" s="99"/>
      <c r="F14" s="83"/>
      <c r="G14" s="80"/>
    </row>
    <row r="15" spans="1:7" ht="3" customHeight="1">
      <c r="A15" s="71"/>
      <c r="B15" s="74"/>
      <c r="C15" s="94"/>
      <c r="D15" s="98"/>
      <c r="E15" s="99"/>
      <c r="F15" s="83"/>
      <c r="G15" s="80"/>
    </row>
    <row r="16" spans="1:7" ht="3" customHeight="1">
      <c r="A16" s="71"/>
      <c r="B16" s="74"/>
      <c r="C16" s="94"/>
      <c r="D16" s="98"/>
      <c r="E16" s="99"/>
      <c r="F16" s="83"/>
      <c r="G16" s="80"/>
    </row>
    <row r="17" spans="1:7" ht="23.25" customHeight="1">
      <c r="A17" s="72"/>
      <c r="B17" s="75"/>
      <c r="C17" s="95"/>
      <c r="D17" s="100"/>
      <c r="E17" s="101"/>
      <c r="F17" s="84"/>
      <c r="G17" s="81"/>
    </row>
    <row r="18" spans="1:7" ht="12" customHeight="1" thickBot="1">
      <c r="A18" s="17">
        <v>1</v>
      </c>
      <c r="B18" s="18">
        <v>2</v>
      </c>
      <c r="C18" s="55"/>
      <c r="D18" s="87" t="s">
        <v>1</v>
      </c>
      <c r="E18" s="88"/>
      <c r="F18" s="50" t="s">
        <v>2</v>
      </c>
      <c r="G18" s="20" t="s">
        <v>12</v>
      </c>
    </row>
    <row r="19" spans="1:7" ht="12.75">
      <c r="A19" s="56" t="s">
        <v>94</v>
      </c>
      <c r="B19" s="31" t="s">
        <v>9</v>
      </c>
      <c r="C19" s="57" t="s">
        <v>100</v>
      </c>
      <c r="D19" s="85">
        <f>D21+D22+D23+D24+D27+D29+D31+D41+D42+D45+D47+D49+D53+D52+D28+D26+D30</f>
        <v>35535729.6</v>
      </c>
      <c r="E19" s="86"/>
      <c r="F19" s="59">
        <f>SUM(F21:F56)</f>
        <v>35808420.64999999</v>
      </c>
      <c r="G19" s="25">
        <f aca="true" t="shared" si="0" ref="G19:G48">D19-F19</f>
        <v>-272691.04999998957</v>
      </c>
    </row>
    <row r="20" spans="1:7" ht="12.75">
      <c r="A20" s="58" t="s">
        <v>95</v>
      </c>
      <c r="B20" s="34" t="s">
        <v>34</v>
      </c>
      <c r="C20" s="57"/>
      <c r="D20" s="76"/>
      <c r="E20" s="76"/>
      <c r="F20" s="59"/>
      <c r="G20" s="28">
        <f t="shared" si="0"/>
        <v>0</v>
      </c>
    </row>
    <row r="21" spans="1:7" ht="53.25" customHeight="1">
      <c r="A21" s="56" t="s">
        <v>43</v>
      </c>
      <c r="B21" s="34" t="s">
        <v>34</v>
      </c>
      <c r="C21" s="60" t="s">
        <v>101</v>
      </c>
      <c r="D21" s="76">
        <v>12500</v>
      </c>
      <c r="E21" s="76"/>
      <c r="F21" s="59">
        <v>12505</v>
      </c>
      <c r="G21" s="28">
        <f t="shared" si="0"/>
        <v>-5</v>
      </c>
    </row>
    <row r="22" spans="1:7" ht="67.5">
      <c r="A22" s="56" t="s">
        <v>45</v>
      </c>
      <c r="B22" s="34" t="s">
        <v>34</v>
      </c>
      <c r="C22" s="60" t="s">
        <v>102</v>
      </c>
      <c r="D22" s="76">
        <v>3576000</v>
      </c>
      <c r="E22" s="76"/>
      <c r="F22" s="59">
        <v>3565425.23</v>
      </c>
      <c r="G22" s="28">
        <f t="shared" si="0"/>
        <v>10574.770000000019</v>
      </c>
    </row>
    <row r="23" spans="1:7" ht="46.5" customHeight="1">
      <c r="A23" s="56" t="s">
        <v>46</v>
      </c>
      <c r="B23" s="34" t="s">
        <v>34</v>
      </c>
      <c r="C23" s="60" t="s">
        <v>103</v>
      </c>
      <c r="D23" s="76">
        <v>24000</v>
      </c>
      <c r="E23" s="76"/>
      <c r="F23" s="59">
        <v>13832.88</v>
      </c>
      <c r="G23" s="28">
        <f t="shared" si="0"/>
        <v>10167.12</v>
      </c>
    </row>
    <row r="24" spans="1:7" ht="45">
      <c r="A24" s="56" t="s">
        <v>47</v>
      </c>
      <c r="B24" s="34" t="s">
        <v>34</v>
      </c>
      <c r="C24" s="60" t="s">
        <v>104</v>
      </c>
      <c r="D24" s="76">
        <v>7000000</v>
      </c>
      <c r="E24" s="76"/>
      <c r="F24" s="59">
        <v>6640421.9</v>
      </c>
      <c r="G24" s="28">
        <f>D24-F24</f>
        <v>359578.0999999996</v>
      </c>
    </row>
    <row r="25" spans="1:7" ht="22.5">
      <c r="A25" s="56" t="s">
        <v>48</v>
      </c>
      <c r="B25" s="34" t="s">
        <v>34</v>
      </c>
      <c r="C25" s="60" t="s">
        <v>105</v>
      </c>
      <c r="D25" s="76"/>
      <c r="E25" s="76"/>
      <c r="F25" s="59">
        <v>15525.24</v>
      </c>
      <c r="G25" s="28">
        <f>D25-F25</f>
        <v>-15525.24</v>
      </c>
    </row>
    <row r="26" spans="1:7" ht="12.75">
      <c r="A26" s="56" t="s">
        <v>200</v>
      </c>
      <c r="B26" s="34" t="s">
        <v>34</v>
      </c>
      <c r="C26" s="60" t="s">
        <v>199</v>
      </c>
      <c r="D26" s="76">
        <v>160400</v>
      </c>
      <c r="E26" s="76"/>
      <c r="F26" s="59">
        <v>160435.2</v>
      </c>
      <c r="G26" s="28">
        <f>D26-F26</f>
        <v>-35.20000000001164</v>
      </c>
    </row>
    <row r="27" spans="1:7" ht="22.5">
      <c r="A27" s="56" t="s">
        <v>96</v>
      </c>
      <c r="B27" s="34" t="s">
        <v>34</v>
      </c>
      <c r="C27" s="60" t="s">
        <v>106</v>
      </c>
      <c r="D27" s="76">
        <v>12149900</v>
      </c>
      <c r="E27" s="76"/>
      <c r="F27" s="59">
        <v>12149900</v>
      </c>
      <c r="G27" s="28">
        <f t="shared" si="0"/>
        <v>0</v>
      </c>
    </row>
    <row r="28" spans="1:7" ht="33.75">
      <c r="A28" s="56" t="s">
        <v>49</v>
      </c>
      <c r="B28" s="34" t="s">
        <v>34</v>
      </c>
      <c r="C28" s="60" t="s">
        <v>107</v>
      </c>
      <c r="D28" s="76">
        <v>328918</v>
      </c>
      <c r="E28" s="76"/>
      <c r="F28" s="59">
        <v>328918</v>
      </c>
      <c r="G28" s="28">
        <f>D28-F28</f>
        <v>0</v>
      </c>
    </row>
    <row r="29" spans="1:7" ht="22.5">
      <c r="A29" s="56" t="s">
        <v>207</v>
      </c>
      <c r="B29" s="34" t="s">
        <v>34</v>
      </c>
      <c r="C29" s="60" t="s">
        <v>205</v>
      </c>
      <c r="D29" s="76">
        <v>1672300</v>
      </c>
      <c r="E29" s="76"/>
      <c r="F29" s="59">
        <v>1672300</v>
      </c>
      <c r="G29" s="28">
        <f t="shared" si="0"/>
        <v>0</v>
      </c>
    </row>
    <row r="30" spans="1:7" ht="22.5">
      <c r="A30" s="56" t="s">
        <v>50</v>
      </c>
      <c r="B30" s="34" t="s">
        <v>34</v>
      </c>
      <c r="C30" s="60" t="s">
        <v>108</v>
      </c>
      <c r="D30" s="76">
        <v>470211.6</v>
      </c>
      <c r="E30" s="76"/>
      <c r="F30" s="59">
        <v>470211.6</v>
      </c>
      <c r="G30" s="28">
        <f t="shared" si="0"/>
        <v>0</v>
      </c>
    </row>
    <row r="31" spans="1:7" ht="57" customHeight="1">
      <c r="A31" s="56" t="s">
        <v>97</v>
      </c>
      <c r="B31" s="34" t="s">
        <v>34</v>
      </c>
      <c r="C31" s="60" t="s">
        <v>109</v>
      </c>
      <c r="D31" s="76">
        <v>2000000</v>
      </c>
      <c r="E31" s="76"/>
      <c r="F31" s="59">
        <v>2108387.5</v>
      </c>
      <c r="G31" s="28">
        <f t="shared" si="0"/>
        <v>-108387.5</v>
      </c>
    </row>
    <row r="32" spans="1:7" ht="57" customHeight="1">
      <c r="A32" s="56" t="s">
        <v>97</v>
      </c>
      <c r="B32" s="34" t="s">
        <v>34</v>
      </c>
      <c r="C32" s="60" t="s">
        <v>110</v>
      </c>
      <c r="D32" s="76"/>
      <c r="E32" s="76"/>
      <c r="F32" s="59">
        <v>3206.42</v>
      </c>
      <c r="G32" s="28">
        <f t="shared" si="0"/>
        <v>-3206.42</v>
      </c>
    </row>
    <row r="33" spans="1:7" ht="55.5" customHeight="1">
      <c r="A33" s="56" t="s">
        <v>97</v>
      </c>
      <c r="B33" s="34" t="s">
        <v>34</v>
      </c>
      <c r="C33" s="60" t="s">
        <v>111</v>
      </c>
      <c r="D33" s="76"/>
      <c r="E33" s="76"/>
      <c r="F33" s="59">
        <v>945</v>
      </c>
      <c r="G33" s="28">
        <f>D33-F33</f>
        <v>-945</v>
      </c>
    </row>
    <row r="34" spans="1:7" ht="55.5" customHeight="1">
      <c r="A34" s="56" t="s">
        <v>97</v>
      </c>
      <c r="B34" s="34" t="s">
        <v>34</v>
      </c>
      <c r="C34" s="60" t="s">
        <v>188</v>
      </c>
      <c r="D34" s="76"/>
      <c r="E34" s="76"/>
      <c r="F34" s="59">
        <v>0.01</v>
      </c>
      <c r="G34" s="28">
        <f t="shared" si="0"/>
        <v>-0.01</v>
      </c>
    </row>
    <row r="35" spans="1:7" ht="57.75" customHeight="1">
      <c r="A35" s="56" t="s">
        <v>98</v>
      </c>
      <c r="B35" s="34" t="s">
        <v>34</v>
      </c>
      <c r="C35" s="60" t="s">
        <v>112</v>
      </c>
      <c r="D35" s="76"/>
      <c r="E35" s="76"/>
      <c r="F35" s="59">
        <v>141.13</v>
      </c>
      <c r="G35" s="28">
        <f t="shared" si="0"/>
        <v>-141.13</v>
      </c>
    </row>
    <row r="36" spans="1:7" ht="55.5" customHeight="1">
      <c r="A36" s="56" t="s">
        <v>98</v>
      </c>
      <c r="B36" s="34" t="s">
        <v>34</v>
      </c>
      <c r="C36" s="60" t="s">
        <v>113</v>
      </c>
      <c r="D36" s="76"/>
      <c r="E36" s="76"/>
      <c r="F36" s="59">
        <v>92.79</v>
      </c>
      <c r="G36" s="28">
        <f t="shared" si="0"/>
        <v>-92.79</v>
      </c>
    </row>
    <row r="37" spans="1:7" ht="59.25" customHeight="1">
      <c r="A37" s="56" t="s">
        <v>98</v>
      </c>
      <c r="B37" s="34" t="s">
        <v>34</v>
      </c>
      <c r="C37" s="60" t="s">
        <v>114</v>
      </c>
      <c r="D37" s="76"/>
      <c r="E37" s="76"/>
      <c r="F37" s="59">
        <v>210</v>
      </c>
      <c r="G37" s="28">
        <f t="shared" si="0"/>
        <v>-210</v>
      </c>
    </row>
    <row r="38" spans="1:7" ht="33" customHeight="1">
      <c r="A38" s="56" t="s">
        <v>36</v>
      </c>
      <c r="B38" s="34" t="s">
        <v>34</v>
      </c>
      <c r="C38" s="60" t="s">
        <v>115</v>
      </c>
      <c r="D38" s="76"/>
      <c r="E38" s="76"/>
      <c r="F38" s="59">
        <v>9165.9</v>
      </c>
      <c r="G38" s="28">
        <f t="shared" si="0"/>
        <v>-9165.9</v>
      </c>
    </row>
    <row r="39" spans="1:7" ht="32.25" customHeight="1">
      <c r="A39" s="56" t="s">
        <v>36</v>
      </c>
      <c r="B39" s="34" t="s">
        <v>34</v>
      </c>
      <c r="C39" s="60" t="s">
        <v>116</v>
      </c>
      <c r="D39" s="77"/>
      <c r="E39" s="78"/>
      <c r="F39" s="59">
        <v>182.13</v>
      </c>
      <c r="G39" s="28">
        <f t="shared" si="0"/>
        <v>-182.13</v>
      </c>
    </row>
    <row r="40" spans="1:7" ht="57.75" customHeight="1">
      <c r="A40" s="56" t="s">
        <v>99</v>
      </c>
      <c r="B40" s="34" t="s">
        <v>34</v>
      </c>
      <c r="C40" s="60" t="s">
        <v>117</v>
      </c>
      <c r="D40" s="76"/>
      <c r="E40" s="76"/>
      <c r="F40" s="59">
        <v>67</v>
      </c>
      <c r="G40" s="28">
        <f t="shared" si="0"/>
        <v>-67</v>
      </c>
    </row>
    <row r="41" spans="1:7" ht="12.75">
      <c r="A41" s="56" t="s">
        <v>37</v>
      </c>
      <c r="B41" s="34" t="s">
        <v>34</v>
      </c>
      <c r="C41" s="60" t="s">
        <v>118</v>
      </c>
      <c r="D41" s="76">
        <v>500</v>
      </c>
      <c r="E41" s="76"/>
      <c r="F41" s="59">
        <v>195.07</v>
      </c>
      <c r="G41" s="28">
        <f t="shared" si="0"/>
        <v>304.93</v>
      </c>
    </row>
    <row r="42" spans="1:7" ht="33.75">
      <c r="A42" s="56" t="s">
        <v>38</v>
      </c>
      <c r="B42" s="34" t="s">
        <v>34</v>
      </c>
      <c r="C42" s="60" t="s">
        <v>119</v>
      </c>
      <c r="D42" s="76">
        <v>320000</v>
      </c>
      <c r="E42" s="76"/>
      <c r="F42" s="59">
        <v>305631.33</v>
      </c>
      <c r="G42" s="28">
        <f t="shared" si="0"/>
        <v>14368.669999999984</v>
      </c>
    </row>
    <row r="43" spans="1:7" ht="33.75">
      <c r="A43" s="56" t="s">
        <v>38</v>
      </c>
      <c r="B43" s="34" t="s">
        <v>34</v>
      </c>
      <c r="C43" s="60" t="s">
        <v>120</v>
      </c>
      <c r="D43" s="76"/>
      <c r="E43" s="76"/>
      <c r="F43" s="59">
        <v>14093.91</v>
      </c>
      <c r="G43" s="28">
        <f>D43-F43</f>
        <v>-14093.91</v>
      </c>
    </row>
    <row r="44" spans="1:7" ht="33.75">
      <c r="A44" s="56" t="s">
        <v>38</v>
      </c>
      <c r="B44" s="34" t="s">
        <v>34</v>
      </c>
      <c r="C44" s="60" t="s">
        <v>248</v>
      </c>
      <c r="D44" s="76"/>
      <c r="E44" s="76"/>
      <c r="F44" s="59">
        <v>-66.75</v>
      </c>
      <c r="G44" s="28">
        <f t="shared" si="0"/>
        <v>66.75</v>
      </c>
    </row>
    <row r="45" spans="1:7" ht="12.75">
      <c r="A45" s="56" t="s">
        <v>39</v>
      </c>
      <c r="B45" s="34" t="s">
        <v>34</v>
      </c>
      <c r="C45" s="60" t="s">
        <v>121</v>
      </c>
      <c r="D45" s="76">
        <v>50000</v>
      </c>
      <c r="E45" s="76"/>
      <c r="F45" s="59">
        <v>41319.29</v>
      </c>
      <c r="G45" s="28">
        <f t="shared" si="0"/>
        <v>8680.71</v>
      </c>
    </row>
    <row r="46" spans="1:7" ht="12.75">
      <c r="A46" s="56" t="s">
        <v>39</v>
      </c>
      <c r="B46" s="34" t="s">
        <v>34</v>
      </c>
      <c r="C46" s="60" t="s">
        <v>122</v>
      </c>
      <c r="D46" s="76"/>
      <c r="E46" s="76"/>
      <c r="F46" s="59">
        <v>307.65</v>
      </c>
      <c r="G46" s="28">
        <f t="shared" si="0"/>
        <v>-307.65</v>
      </c>
    </row>
    <row r="47" spans="1:7" ht="12.75">
      <c r="A47" s="56" t="s">
        <v>40</v>
      </c>
      <c r="B47" s="34" t="s">
        <v>34</v>
      </c>
      <c r="C47" s="60" t="s">
        <v>123</v>
      </c>
      <c r="D47" s="76">
        <v>2400000</v>
      </c>
      <c r="E47" s="76"/>
      <c r="F47" s="59">
        <v>2652837.42</v>
      </c>
      <c r="G47" s="28">
        <f t="shared" si="0"/>
        <v>-252837.41999999993</v>
      </c>
    </row>
    <row r="48" spans="1:7" ht="12.75">
      <c r="A48" s="56" t="s">
        <v>40</v>
      </c>
      <c r="B48" s="34" t="s">
        <v>34</v>
      </c>
      <c r="C48" s="60" t="s">
        <v>124</v>
      </c>
      <c r="D48" s="76"/>
      <c r="E48" s="76"/>
      <c r="F48" s="59">
        <v>38772.09</v>
      </c>
      <c r="G48" s="28">
        <f t="shared" si="0"/>
        <v>-38772.09</v>
      </c>
    </row>
    <row r="49" spans="1:7" ht="56.25">
      <c r="A49" s="56" t="s">
        <v>41</v>
      </c>
      <c r="B49" s="34" t="s">
        <v>34</v>
      </c>
      <c r="C49" s="60" t="s">
        <v>125</v>
      </c>
      <c r="D49" s="76">
        <v>5000000</v>
      </c>
      <c r="E49" s="76"/>
      <c r="F49" s="59">
        <v>5075835.41</v>
      </c>
      <c r="G49" s="28">
        <f aca="true" t="shared" si="1" ref="G49:G56">D49-F49</f>
        <v>-75835.41000000015</v>
      </c>
    </row>
    <row r="50" spans="1:7" ht="56.25">
      <c r="A50" s="56" t="s">
        <v>41</v>
      </c>
      <c r="B50" s="34" t="s">
        <v>34</v>
      </c>
      <c r="C50" s="60" t="s">
        <v>126</v>
      </c>
      <c r="D50" s="76"/>
      <c r="E50" s="76"/>
      <c r="F50" s="59">
        <v>52600.09</v>
      </c>
      <c r="G50" s="28">
        <f t="shared" si="1"/>
        <v>-52600.09</v>
      </c>
    </row>
    <row r="51" spans="1:7" ht="56.25">
      <c r="A51" s="56" t="s">
        <v>41</v>
      </c>
      <c r="B51" s="34" t="s">
        <v>34</v>
      </c>
      <c r="C51" s="60" t="s">
        <v>127</v>
      </c>
      <c r="D51" s="76"/>
      <c r="E51" s="76"/>
      <c r="F51" s="59">
        <v>1312.75</v>
      </c>
      <c r="G51" s="28">
        <f t="shared" si="1"/>
        <v>-1312.75</v>
      </c>
    </row>
    <row r="52" spans="1:7" ht="56.25">
      <c r="A52" s="56" t="s">
        <v>42</v>
      </c>
      <c r="B52" s="34" t="s">
        <v>34</v>
      </c>
      <c r="C52" s="60" t="s">
        <v>128</v>
      </c>
      <c r="D52" s="76">
        <v>371000</v>
      </c>
      <c r="E52" s="76"/>
      <c r="F52" s="59">
        <v>429370.05</v>
      </c>
      <c r="G52" s="28">
        <f>D52-F52</f>
        <v>-58370.04999999999</v>
      </c>
    </row>
    <row r="53" spans="1:7" ht="56.25">
      <c r="A53" s="56" t="s">
        <v>42</v>
      </c>
      <c r="B53" s="34" t="s">
        <v>34</v>
      </c>
      <c r="C53" s="60" t="s">
        <v>203</v>
      </c>
      <c r="D53" s="76"/>
      <c r="E53" s="76"/>
      <c r="F53" s="59">
        <v>320.08</v>
      </c>
      <c r="G53" s="28">
        <f t="shared" si="1"/>
        <v>-320.08</v>
      </c>
    </row>
    <row r="54" spans="1:7" ht="33.75">
      <c r="A54" s="56" t="s">
        <v>44</v>
      </c>
      <c r="B54" s="34" t="s">
        <v>34</v>
      </c>
      <c r="C54" s="60" t="s">
        <v>129</v>
      </c>
      <c r="D54" s="76"/>
      <c r="E54" s="76"/>
      <c r="F54" s="59">
        <v>26691.88</v>
      </c>
      <c r="G54" s="28">
        <f t="shared" si="1"/>
        <v>-26691.88</v>
      </c>
    </row>
    <row r="55" spans="1:7" ht="33.75">
      <c r="A55" s="56" t="s">
        <v>44</v>
      </c>
      <c r="B55" s="34" t="s">
        <v>34</v>
      </c>
      <c r="C55" s="60" t="s">
        <v>130</v>
      </c>
      <c r="D55" s="76"/>
      <c r="E55" s="76"/>
      <c r="F55" s="59">
        <v>17473.69</v>
      </c>
      <c r="G55" s="28">
        <f>D55-F55</f>
        <v>-17473.69</v>
      </c>
    </row>
    <row r="56" spans="1:7" ht="33.75">
      <c r="A56" s="56" t="s">
        <v>44</v>
      </c>
      <c r="B56" s="34" t="s">
        <v>34</v>
      </c>
      <c r="C56" s="60" t="s">
        <v>192</v>
      </c>
      <c r="D56" s="76"/>
      <c r="E56" s="76"/>
      <c r="F56" s="59">
        <v>-146.24</v>
      </c>
      <c r="G56" s="28">
        <f t="shared" si="1"/>
        <v>146.24</v>
      </c>
    </row>
  </sheetData>
  <sheetProtection/>
  <mergeCells count="52">
    <mergeCell ref="D43:E43"/>
    <mergeCell ref="D55:E55"/>
    <mergeCell ref="A1:D1"/>
    <mergeCell ref="A2:D2"/>
    <mergeCell ref="A4:D4"/>
    <mergeCell ref="A6:B6"/>
    <mergeCell ref="C6:E6"/>
    <mergeCell ref="B7:E7"/>
    <mergeCell ref="C11:C17"/>
    <mergeCell ref="D11:E17"/>
    <mergeCell ref="A10:D10"/>
    <mergeCell ref="A11:A17"/>
    <mergeCell ref="B11:B17"/>
    <mergeCell ref="D18:E18"/>
    <mergeCell ref="D25:E25"/>
    <mergeCell ref="D19:E19"/>
    <mergeCell ref="D23:E23"/>
    <mergeCell ref="D26:E26"/>
    <mergeCell ref="G11:G17"/>
    <mergeCell ref="D22:E22"/>
    <mergeCell ref="D21:E21"/>
    <mergeCell ref="F11:F17"/>
    <mergeCell ref="D20:E20"/>
    <mergeCell ref="D32:E32"/>
    <mergeCell ref="D34:E34"/>
    <mergeCell ref="D33:E33"/>
    <mergeCell ref="D27:E27"/>
    <mergeCell ref="D54:E54"/>
    <mergeCell ref="D51:E51"/>
    <mergeCell ref="D53:E53"/>
    <mergeCell ref="D49:E49"/>
    <mergeCell ref="D52:E52"/>
    <mergeCell ref="D46:E46"/>
    <mergeCell ref="D47:E47"/>
    <mergeCell ref="D28:E28"/>
    <mergeCell ref="D48:E48"/>
    <mergeCell ref="D39:E39"/>
    <mergeCell ref="D35:E35"/>
    <mergeCell ref="D29:E29"/>
    <mergeCell ref="D36:E36"/>
    <mergeCell ref="D30:E30"/>
    <mergeCell ref="D31:E31"/>
    <mergeCell ref="D56:E56"/>
    <mergeCell ref="D50:E50"/>
    <mergeCell ref="D24:E24"/>
    <mergeCell ref="D45:E45"/>
    <mergeCell ref="D41:E41"/>
    <mergeCell ref="D42:E42"/>
    <mergeCell ref="D40:E40"/>
    <mergeCell ref="D37:E37"/>
    <mergeCell ref="D38:E38"/>
    <mergeCell ref="D44:E44"/>
  </mergeCells>
  <conditionalFormatting sqref="G19:G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05"/>
  <sheetViews>
    <sheetView showGridLines="0" view="pageBreakPreview" zoomScale="60" workbookViewId="0" topLeftCell="A42">
      <selection activeCell="F47" sqref="F4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69" t="s">
        <v>20</v>
      </c>
      <c r="B2" s="69"/>
      <c r="C2" s="69"/>
      <c r="D2" s="69"/>
      <c r="E2" s="69"/>
      <c r="F2" s="36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16" t="s">
        <v>4</v>
      </c>
      <c r="B4" s="73" t="s">
        <v>10</v>
      </c>
      <c r="C4" s="119" t="s">
        <v>24</v>
      </c>
      <c r="D4" s="93"/>
      <c r="E4" s="82" t="s">
        <v>16</v>
      </c>
      <c r="F4" s="114" t="s">
        <v>11</v>
      </c>
      <c r="G4" s="79" t="s">
        <v>14</v>
      </c>
    </row>
    <row r="5" spans="1:7" ht="5.25" customHeight="1">
      <c r="A5" s="117"/>
      <c r="B5" s="74"/>
      <c r="C5" s="120"/>
      <c r="D5" s="94"/>
      <c r="E5" s="83"/>
      <c r="F5" s="115"/>
      <c r="G5" s="80"/>
    </row>
    <row r="6" spans="1:7" ht="9" customHeight="1">
      <c r="A6" s="117"/>
      <c r="B6" s="74"/>
      <c r="C6" s="120"/>
      <c r="D6" s="94"/>
      <c r="E6" s="83"/>
      <c r="F6" s="115"/>
      <c r="G6" s="80"/>
    </row>
    <row r="7" spans="1:7" ht="6" customHeight="1">
      <c r="A7" s="117"/>
      <c r="B7" s="74"/>
      <c r="C7" s="120"/>
      <c r="D7" s="94"/>
      <c r="E7" s="83"/>
      <c r="F7" s="115"/>
      <c r="G7" s="80"/>
    </row>
    <row r="8" spans="1:7" ht="6" customHeight="1">
      <c r="A8" s="117"/>
      <c r="B8" s="74"/>
      <c r="C8" s="120"/>
      <c r="D8" s="94"/>
      <c r="E8" s="83"/>
      <c r="F8" s="115"/>
      <c r="G8" s="80"/>
    </row>
    <row r="9" spans="1:7" ht="10.5" customHeight="1">
      <c r="A9" s="117"/>
      <c r="B9" s="74"/>
      <c r="C9" s="120"/>
      <c r="D9" s="94"/>
      <c r="E9" s="83"/>
      <c r="F9" s="115"/>
      <c r="G9" s="80"/>
    </row>
    <row r="10" spans="1:7" ht="3.75" customHeight="1" hidden="1">
      <c r="A10" s="117"/>
      <c r="B10" s="74"/>
      <c r="C10" s="120"/>
      <c r="D10" s="94"/>
      <c r="E10" s="83"/>
      <c r="F10" s="39"/>
      <c r="G10" s="48"/>
    </row>
    <row r="11" spans="1:7" ht="12.75" customHeight="1" hidden="1">
      <c r="A11" s="118"/>
      <c r="B11" s="75"/>
      <c r="C11" s="121"/>
      <c r="D11" s="95"/>
      <c r="E11" s="84"/>
      <c r="F11" s="42"/>
      <c r="G11" s="49"/>
    </row>
    <row r="12" spans="1:7" ht="13.5" customHeight="1" thickBot="1">
      <c r="A12" s="17">
        <v>1</v>
      </c>
      <c r="B12" s="18">
        <v>2</v>
      </c>
      <c r="C12" s="112">
        <v>3</v>
      </c>
      <c r="D12" s="113"/>
      <c r="E12" s="19" t="s">
        <v>1</v>
      </c>
      <c r="F12" s="40" t="s">
        <v>2</v>
      </c>
      <c r="G12" s="20" t="s">
        <v>12</v>
      </c>
    </row>
    <row r="13" spans="1:7" ht="12.75">
      <c r="A13" s="23" t="s">
        <v>51</v>
      </c>
      <c r="B13" s="24" t="s">
        <v>52</v>
      </c>
      <c r="C13" s="106" t="s">
        <v>35</v>
      </c>
      <c r="D13" s="107"/>
      <c r="E13" s="25">
        <f>E15+E67+E48+E54+E60+E94+E97+E99+E101</f>
        <v>39308520</v>
      </c>
      <c r="F13" s="25">
        <f>F15+F67+F48+F54+F60+F94+F97+F99+F101</f>
        <v>37999489.57999999</v>
      </c>
      <c r="G13" s="44">
        <f aca="true" t="shared" si="0" ref="G13:G23">E13-F13</f>
        <v>1309030.4200000092</v>
      </c>
    </row>
    <row r="14" spans="1:7" ht="12.75">
      <c r="A14" s="26" t="s">
        <v>53</v>
      </c>
      <c r="B14" s="27" t="s">
        <v>34</v>
      </c>
      <c r="C14" s="104" t="s">
        <v>34</v>
      </c>
      <c r="D14" s="105"/>
      <c r="E14" s="28"/>
      <c r="F14" s="47"/>
      <c r="G14" s="45">
        <f t="shared" si="0"/>
        <v>0</v>
      </c>
    </row>
    <row r="15" spans="1:7" ht="12.75">
      <c r="A15" s="23" t="s">
        <v>54</v>
      </c>
      <c r="B15" s="24" t="s">
        <v>34</v>
      </c>
      <c r="C15" s="106" t="s">
        <v>55</v>
      </c>
      <c r="D15" s="107"/>
      <c r="E15" s="25">
        <f>E19+E23+E42+E40+E16</f>
        <v>15658440</v>
      </c>
      <c r="F15" s="25">
        <f>F19+F23+F42+F40+F16</f>
        <v>15333248.93</v>
      </c>
      <c r="G15" s="44">
        <f t="shared" si="0"/>
        <v>325191.0700000003</v>
      </c>
    </row>
    <row r="16" spans="1:7" ht="33.75">
      <c r="A16" s="23" t="s">
        <v>217</v>
      </c>
      <c r="B16" s="24" t="s">
        <v>34</v>
      </c>
      <c r="C16" s="106" t="s">
        <v>218</v>
      </c>
      <c r="D16" s="107"/>
      <c r="E16" s="25">
        <f>E17+E18</f>
        <v>175000</v>
      </c>
      <c r="F16" s="25">
        <f>F17+F18</f>
        <v>174216</v>
      </c>
      <c r="G16" s="44">
        <f>E16-F16</f>
        <v>784</v>
      </c>
    </row>
    <row r="17" spans="1:7" ht="12.75">
      <c r="A17" s="26" t="s">
        <v>56</v>
      </c>
      <c r="B17" s="27" t="s">
        <v>34</v>
      </c>
      <c r="C17" s="104" t="s">
        <v>219</v>
      </c>
      <c r="D17" s="105"/>
      <c r="E17" s="28">
        <v>130400</v>
      </c>
      <c r="F17" s="28">
        <v>129818.18</v>
      </c>
      <c r="G17" s="45">
        <f>E17-F17</f>
        <v>581.820000000007</v>
      </c>
    </row>
    <row r="18" spans="1:7" ht="12.75">
      <c r="A18" s="26" t="s">
        <v>57</v>
      </c>
      <c r="B18" s="27" t="s">
        <v>34</v>
      </c>
      <c r="C18" s="104" t="s">
        <v>220</v>
      </c>
      <c r="D18" s="105"/>
      <c r="E18" s="28">
        <v>44600</v>
      </c>
      <c r="F18" s="28">
        <v>44397.82</v>
      </c>
      <c r="G18" s="45">
        <f>E18-F18</f>
        <v>202.1800000000003</v>
      </c>
    </row>
    <row r="19" spans="1:7" ht="45">
      <c r="A19" s="23" t="s">
        <v>66</v>
      </c>
      <c r="B19" s="24" t="s">
        <v>34</v>
      </c>
      <c r="C19" s="106" t="s">
        <v>131</v>
      </c>
      <c r="D19" s="107"/>
      <c r="E19" s="25">
        <f>E20+E22+E21</f>
        <v>557226</v>
      </c>
      <c r="F19" s="25">
        <f>F20+F22+F21</f>
        <v>557226</v>
      </c>
      <c r="G19" s="44">
        <f t="shared" si="0"/>
        <v>0</v>
      </c>
    </row>
    <row r="20" spans="1:7" ht="12.75">
      <c r="A20" s="26" t="s">
        <v>58</v>
      </c>
      <c r="B20" s="27" t="s">
        <v>34</v>
      </c>
      <c r="C20" s="104" t="s">
        <v>132</v>
      </c>
      <c r="D20" s="105"/>
      <c r="E20" s="28">
        <v>9200</v>
      </c>
      <c r="F20" s="28">
        <v>9200</v>
      </c>
      <c r="G20" s="45">
        <f t="shared" si="0"/>
        <v>0</v>
      </c>
    </row>
    <row r="21" spans="1:7" ht="12.75">
      <c r="A21" s="26" t="s">
        <v>62</v>
      </c>
      <c r="B21" s="27" t="s">
        <v>34</v>
      </c>
      <c r="C21" s="104" t="s">
        <v>133</v>
      </c>
      <c r="D21" s="105"/>
      <c r="E21" s="28">
        <v>520356</v>
      </c>
      <c r="F21" s="28">
        <v>520356</v>
      </c>
      <c r="G21" s="45">
        <f>E21-F21</f>
        <v>0</v>
      </c>
    </row>
    <row r="22" spans="1:7" ht="12.75">
      <c r="A22" s="26" t="s">
        <v>65</v>
      </c>
      <c r="B22" s="27" t="s">
        <v>34</v>
      </c>
      <c r="C22" s="104" t="s">
        <v>221</v>
      </c>
      <c r="D22" s="105"/>
      <c r="E22" s="28">
        <v>27670</v>
      </c>
      <c r="F22" s="28">
        <v>27670</v>
      </c>
      <c r="G22" s="45">
        <f t="shared" si="0"/>
        <v>0</v>
      </c>
    </row>
    <row r="23" spans="1:7" ht="45">
      <c r="A23" s="23" t="s">
        <v>67</v>
      </c>
      <c r="B23" s="24" t="s">
        <v>34</v>
      </c>
      <c r="C23" s="106" t="s">
        <v>134</v>
      </c>
      <c r="D23" s="107"/>
      <c r="E23" s="25">
        <f>E24+E37</f>
        <v>8152474</v>
      </c>
      <c r="F23" s="25">
        <f>F24+F37</f>
        <v>7907636.33</v>
      </c>
      <c r="G23" s="44">
        <f t="shared" si="0"/>
        <v>244837.66999999993</v>
      </c>
    </row>
    <row r="24" spans="1:7" ht="12.75">
      <c r="A24" s="63" t="s">
        <v>215</v>
      </c>
      <c r="B24" s="64"/>
      <c r="C24" s="102" t="s">
        <v>216</v>
      </c>
      <c r="D24" s="103"/>
      <c r="E24" s="65">
        <f>E27+E28+E29+E30+E32+E33+E34+E35+E36+E26+E25+E31</f>
        <v>7762411.7</v>
      </c>
      <c r="F24" s="65">
        <f>F27+F28+F29+F30+F32+F33+F34+F35+F36+F26+F25+F31</f>
        <v>7517574.03</v>
      </c>
      <c r="G24" s="61">
        <f aca="true" t="shared" si="1" ref="G24:G48">E24-F24</f>
        <v>244837.66999999993</v>
      </c>
    </row>
    <row r="25" spans="1:7" ht="12.75">
      <c r="A25" s="26" t="s">
        <v>56</v>
      </c>
      <c r="B25" s="27" t="s">
        <v>34</v>
      </c>
      <c r="C25" s="104" t="s">
        <v>135</v>
      </c>
      <c r="D25" s="105"/>
      <c r="E25" s="28">
        <v>3318396</v>
      </c>
      <c r="F25" s="28">
        <v>3211136.5</v>
      </c>
      <c r="G25" s="45">
        <f>E25-F25</f>
        <v>107259.5</v>
      </c>
    </row>
    <row r="26" spans="1:7" ht="12.75">
      <c r="A26" s="26" t="s">
        <v>56</v>
      </c>
      <c r="B26" s="27" t="s">
        <v>34</v>
      </c>
      <c r="C26" s="104" t="s">
        <v>250</v>
      </c>
      <c r="D26" s="105"/>
      <c r="E26" s="28">
        <v>83.33</v>
      </c>
      <c r="F26" s="28">
        <v>83.33</v>
      </c>
      <c r="G26" s="45">
        <f t="shared" si="1"/>
        <v>0</v>
      </c>
    </row>
    <row r="27" spans="1:7" ht="12.75">
      <c r="A27" s="26" t="s">
        <v>57</v>
      </c>
      <c r="B27" s="27" t="s">
        <v>34</v>
      </c>
      <c r="C27" s="104" t="s">
        <v>136</v>
      </c>
      <c r="D27" s="105"/>
      <c r="E27" s="28">
        <v>1131852.67</v>
      </c>
      <c r="F27" s="28">
        <v>1081839.29</v>
      </c>
      <c r="G27" s="45">
        <f t="shared" si="1"/>
        <v>50013.37999999989</v>
      </c>
    </row>
    <row r="28" spans="1:7" ht="12.75">
      <c r="A28" s="26" t="s">
        <v>58</v>
      </c>
      <c r="B28" s="27" t="s">
        <v>34</v>
      </c>
      <c r="C28" s="104" t="s">
        <v>139</v>
      </c>
      <c r="D28" s="105"/>
      <c r="E28" s="28">
        <v>160037.7</v>
      </c>
      <c r="F28" s="28">
        <v>144382.38</v>
      </c>
      <c r="G28" s="45">
        <f t="shared" si="1"/>
        <v>15655.320000000007</v>
      </c>
    </row>
    <row r="29" spans="1:7" ht="12.75">
      <c r="A29" s="26" t="s">
        <v>59</v>
      </c>
      <c r="B29" s="27" t="s">
        <v>34</v>
      </c>
      <c r="C29" s="104" t="s">
        <v>140</v>
      </c>
      <c r="D29" s="105"/>
      <c r="E29" s="28">
        <v>20000</v>
      </c>
      <c r="F29" s="28">
        <v>12848</v>
      </c>
      <c r="G29" s="45">
        <f t="shared" si="1"/>
        <v>7152</v>
      </c>
    </row>
    <row r="30" spans="1:7" ht="12.75">
      <c r="A30" s="26" t="s">
        <v>60</v>
      </c>
      <c r="B30" s="27" t="s">
        <v>34</v>
      </c>
      <c r="C30" s="104" t="s">
        <v>141</v>
      </c>
      <c r="D30" s="105"/>
      <c r="E30" s="28">
        <v>187000</v>
      </c>
      <c r="F30" s="28">
        <v>185856.6</v>
      </c>
      <c r="G30" s="45">
        <f t="shared" si="1"/>
        <v>1143.3999999999942</v>
      </c>
    </row>
    <row r="31" spans="1:7" ht="12.75">
      <c r="A31" s="26" t="s">
        <v>61</v>
      </c>
      <c r="B31" s="27" t="s">
        <v>34</v>
      </c>
      <c r="C31" s="104" t="s">
        <v>253</v>
      </c>
      <c r="D31" s="105"/>
      <c r="E31" s="28">
        <v>191980.2</v>
      </c>
      <c r="F31" s="28">
        <v>191980.2</v>
      </c>
      <c r="G31" s="45">
        <f>E31-F31</f>
        <v>0</v>
      </c>
    </row>
    <row r="32" spans="1:7" ht="12.75">
      <c r="A32" s="26" t="s">
        <v>61</v>
      </c>
      <c r="B32" s="27" t="s">
        <v>34</v>
      </c>
      <c r="C32" s="104" t="s">
        <v>142</v>
      </c>
      <c r="D32" s="105"/>
      <c r="E32" s="28">
        <v>131729.28</v>
      </c>
      <c r="F32" s="28">
        <v>126210.6</v>
      </c>
      <c r="G32" s="45">
        <f t="shared" si="1"/>
        <v>5518.679999999993</v>
      </c>
    </row>
    <row r="33" spans="1:7" ht="12.75">
      <c r="A33" s="26" t="s">
        <v>62</v>
      </c>
      <c r="B33" s="27" t="s">
        <v>34</v>
      </c>
      <c r="C33" s="104" t="s">
        <v>143</v>
      </c>
      <c r="D33" s="105"/>
      <c r="E33" s="28">
        <v>1728285.5</v>
      </c>
      <c r="F33" s="28">
        <v>1686557.08</v>
      </c>
      <c r="G33" s="45">
        <f t="shared" si="1"/>
        <v>41728.419999999925</v>
      </c>
    </row>
    <row r="34" spans="1:7" ht="12.75">
      <c r="A34" s="26" t="s">
        <v>63</v>
      </c>
      <c r="B34" s="27" t="s">
        <v>34</v>
      </c>
      <c r="C34" s="104" t="s">
        <v>144</v>
      </c>
      <c r="D34" s="105"/>
      <c r="E34" s="28">
        <v>138973.02</v>
      </c>
      <c r="F34" s="28">
        <v>138973.02</v>
      </c>
      <c r="G34" s="45">
        <f t="shared" si="1"/>
        <v>0</v>
      </c>
    </row>
    <row r="35" spans="1:7" ht="12.75">
      <c r="A35" s="26" t="s">
        <v>64</v>
      </c>
      <c r="B35" s="27" t="s">
        <v>34</v>
      </c>
      <c r="C35" s="104" t="s">
        <v>145</v>
      </c>
      <c r="D35" s="105"/>
      <c r="E35" s="28">
        <v>324591.45</v>
      </c>
      <c r="F35" s="28">
        <v>324591.45</v>
      </c>
      <c r="G35" s="45">
        <f t="shared" si="1"/>
        <v>0</v>
      </c>
    </row>
    <row r="36" spans="1:7" ht="12.75">
      <c r="A36" s="26" t="s">
        <v>65</v>
      </c>
      <c r="B36" s="27" t="s">
        <v>34</v>
      </c>
      <c r="C36" s="104" t="s">
        <v>146</v>
      </c>
      <c r="D36" s="105"/>
      <c r="E36" s="28">
        <v>429482.55</v>
      </c>
      <c r="F36" s="28">
        <v>413115.58</v>
      </c>
      <c r="G36" s="45">
        <f>E36-F36</f>
        <v>16366.969999999972</v>
      </c>
    </row>
    <row r="37" spans="1:7" ht="12.75">
      <c r="A37" s="63" t="s">
        <v>213</v>
      </c>
      <c r="B37" s="64"/>
      <c r="C37" s="102" t="s">
        <v>214</v>
      </c>
      <c r="D37" s="103"/>
      <c r="E37" s="65">
        <f>E38+E39</f>
        <v>390062.30000000005</v>
      </c>
      <c r="F37" s="65">
        <f>F38+F39</f>
        <v>390062.30000000005</v>
      </c>
      <c r="G37" s="45">
        <f>E37-F37</f>
        <v>0</v>
      </c>
    </row>
    <row r="38" spans="1:7" ht="12.75">
      <c r="A38" s="26" t="s">
        <v>56</v>
      </c>
      <c r="B38" s="27" t="s">
        <v>34</v>
      </c>
      <c r="C38" s="104" t="s">
        <v>137</v>
      </c>
      <c r="D38" s="105"/>
      <c r="E38" s="28">
        <v>291180.52</v>
      </c>
      <c r="F38" s="28">
        <v>291180.52</v>
      </c>
      <c r="G38" s="45">
        <f>E38-F38</f>
        <v>0</v>
      </c>
    </row>
    <row r="39" spans="1:7" ht="12.75">
      <c r="A39" s="26" t="s">
        <v>57</v>
      </c>
      <c r="B39" s="27" t="s">
        <v>34</v>
      </c>
      <c r="C39" s="104" t="s">
        <v>138</v>
      </c>
      <c r="D39" s="105"/>
      <c r="E39" s="28">
        <v>98881.78</v>
      </c>
      <c r="F39" s="28">
        <v>98881.78</v>
      </c>
      <c r="G39" s="45">
        <f>E39-F39</f>
        <v>0</v>
      </c>
    </row>
    <row r="40" spans="1:7" s="67" customFormat="1" ht="12.75">
      <c r="A40" s="30" t="s">
        <v>212</v>
      </c>
      <c r="B40" s="31" t="s">
        <v>34</v>
      </c>
      <c r="C40" s="110" t="s">
        <v>211</v>
      </c>
      <c r="D40" s="111"/>
      <c r="E40" s="32">
        <v>773740</v>
      </c>
      <c r="F40" s="32">
        <v>773740</v>
      </c>
      <c r="G40" s="61">
        <f>E40-F40</f>
        <v>0</v>
      </c>
    </row>
    <row r="41" spans="1:7" ht="12.75">
      <c r="A41" s="26" t="s">
        <v>63</v>
      </c>
      <c r="B41" s="24"/>
      <c r="C41" s="104" t="s">
        <v>210</v>
      </c>
      <c r="D41" s="105"/>
      <c r="E41" s="35">
        <v>773740</v>
      </c>
      <c r="F41" s="35">
        <v>773740</v>
      </c>
      <c r="G41" s="44"/>
    </row>
    <row r="42" spans="1:7" s="67" customFormat="1" ht="12.75">
      <c r="A42" s="30" t="s">
        <v>68</v>
      </c>
      <c r="B42" s="31" t="s">
        <v>34</v>
      </c>
      <c r="C42" s="110" t="s">
        <v>147</v>
      </c>
      <c r="D42" s="111"/>
      <c r="E42" s="32">
        <f>E43+E44+E45+E47+E46</f>
        <v>6000000</v>
      </c>
      <c r="F42" s="32">
        <f>F43+F44+F45+F47+F46</f>
        <v>5920430.6</v>
      </c>
      <c r="G42" s="61">
        <f t="shared" si="1"/>
        <v>79569.40000000037</v>
      </c>
    </row>
    <row r="43" spans="1:7" ht="12.75">
      <c r="A43" s="26" t="s">
        <v>59</v>
      </c>
      <c r="B43" s="27" t="s">
        <v>34</v>
      </c>
      <c r="C43" s="104" t="s">
        <v>148</v>
      </c>
      <c r="D43" s="105"/>
      <c r="E43" s="28">
        <v>150000</v>
      </c>
      <c r="F43" s="28">
        <v>141300</v>
      </c>
      <c r="G43" s="45">
        <f t="shared" si="1"/>
        <v>8700</v>
      </c>
    </row>
    <row r="44" spans="1:7" ht="12.75">
      <c r="A44" s="26" t="s">
        <v>62</v>
      </c>
      <c r="B44" s="27" t="s">
        <v>34</v>
      </c>
      <c r="C44" s="104" t="s">
        <v>149</v>
      </c>
      <c r="D44" s="105"/>
      <c r="E44" s="28">
        <v>278627</v>
      </c>
      <c r="F44" s="28">
        <v>238313.49</v>
      </c>
      <c r="G44" s="45">
        <f t="shared" si="1"/>
        <v>40313.51000000001</v>
      </c>
    </row>
    <row r="45" spans="1:7" ht="12.75">
      <c r="A45" s="26" t="s">
        <v>63</v>
      </c>
      <c r="B45" s="27" t="s">
        <v>34</v>
      </c>
      <c r="C45" s="104" t="s">
        <v>150</v>
      </c>
      <c r="D45" s="105"/>
      <c r="E45" s="28">
        <v>211504</v>
      </c>
      <c r="F45" s="28">
        <v>185546.1</v>
      </c>
      <c r="G45" s="45">
        <f t="shared" si="1"/>
        <v>25957.899999999994</v>
      </c>
    </row>
    <row r="46" spans="1:7" ht="12.75">
      <c r="A46" s="26" t="s">
        <v>65</v>
      </c>
      <c r="B46" s="27" t="s">
        <v>34</v>
      </c>
      <c r="C46" s="104" t="s">
        <v>151</v>
      </c>
      <c r="D46" s="105"/>
      <c r="E46" s="28">
        <v>359869</v>
      </c>
      <c r="F46" s="28">
        <v>355271.01</v>
      </c>
      <c r="G46" s="45">
        <f>E46-F46</f>
        <v>4597.989999999991</v>
      </c>
    </row>
    <row r="47" spans="1:7" ht="22.5">
      <c r="A47" s="26" t="s">
        <v>208</v>
      </c>
      <c r="B47" s="27" t="s">
        <v>34</v>
      </c>
      <c r="C47" s="104" t="s">
        <v>209</v>
      </c>
      <c r="D47" s="105"/>
      <c r="E47" s="28">
        <v>5000000</v>
      </c>
      <c r="F47" s="28">
        <v>5000000</v>
      </c>
      <c r="G47" s="45">
        <f t="shared" si="1"/>
        <v>0</v>
      </c>
    </row>
    <row r="48" spans="1:7" ht="22.5">
      <c r="A48" s="23" t="s">
        <v>152</v>
      </c>
      <c r="B48" s="24" t="s">
        <v>34</v>
      </c>
      <c r="C48" s="106" t="s">
        <v>153</v>
      </c>
      <c r="D48" s="107"/>
      <c r="E48" s="25">
        <f>E49+E50+E51+E52+E53</f>
        <v>328918</v>
      </c>
      <c r="F48" s="25">
        <f>F49+F50+F51+F52+F53</f>
        <v>328918</v>
      </c>
      <c r="G48" s="44">
        <f t="shared" si="1"/>
        <v>0</v>
      </c>
    </row>
    <row r="49" spans="1:7" ht="12.75">
      <c r="A49" s="26" t="s">
        <v>56</v>
      </c>
      <c r="B49" s="27" t="s">
        <v>34</v>
      </c>
      <c r="C49" s="104" t="s">
        <v>154</v>
      </c>
      <c r="D49" s="105"/>
      <c r="E49" s="28">
        <v>224052.47</v>
      </c>
      <c r="F49" s="28">
        <v>224052.47</v>
      </c>
      <c r="G49" s="62">
        <f aca="true" t="shared" si="2" ref="G49:G67">E49-F49</f>
        <v>0</v>
      </c>
    </row>
    <row r="50" spans="1:7" ht="12.75">
      <c r="A50" s="26" t="s">
        <v>57</v>
      </c>
      <c r="B50" s="27" t="s">
        <v>34</v>
      </c>
      <c r="C50" s="104" t="s">
        <v>155</v>
      </c>
      <c r="D50" s="105"/>
      <c r="E50" s="28">
        <v>74636.53</v>
      </c>
      <c r="F50" s="28">
        <v>74636.53</v>
      </c>
      <c r="G50" s="45">
        <f t="shared" si="2"/>
        <v>0</v>
      </c>
    </row>
    <row r="51" spans="1:7" ht="12.75">
      <c r="A51" s="26" t="s">
        <v>58</v>
      </c>
      <c r="B51" s="27" t="s">
        <v>34</v>
      </c>
      <c r="C51" s="104" t="s">
        <v>156</v>
      </c>
      <c r="D51" s="105"/>
      <c r="E51" s="28">
        <v>2682.05</v>
      </c>
      <c r="F51" s="28">
        <v>2682.05</v>
      </c>
      <c r="G51" s="45">
        <f t="shared" si="2"/>
        <v>0</v>
      </c>
    </row>
    <row r="52" spans="1:7" ht="12.75">
      <c r="A52" s="26" t="s">
        <v>59</v>
      </c>
      <c r="B52" s="27" t="s">
        <v>34</v>
      </c>
      <c r="C52" s="104" t="s">
        <v>157</v>
      </c>
      <c r="D52" s="105"/>
      <c r="E52" s="28">
        <v>8600</v>
      </c>
      <c r="F52" s="28">
        <v>8600</v>
      </c>
      <c r="G52" s="45">
        <f t="shared" si="2"/>
        <v>0</v>
      </c>
    </row>
    <row r="53" spans="1:7" ht="12.75">
      <c r="A53" s="26" t="s">
        <v>65</v>
      </c>
      <c r="B53" s="27" t="s">
        <v>34</v>
      </c>
      <c r="C53" s="104" t="s">
        <v>158</v>
      </c>
      <c r="D53" s="105"/>
      <c r="E53" s="28">
        <v>18946.95</v>
      </c>
      <c r="F53" s="28">
        <v>18946.95</v>
      </c>
      <c r="G53" s="45">
        <f t="shared" si="2"/>
        <v>0</v>
      </c>
    </row>
    <row r="54" spans="1:7" ht="45">
      <c r="A54" s="23" t="s">
        <v>159</v>
      </c>
      <c r="B54" s="24" t="s">
        <v>34</v>
      </c>
      <c r="C54" s="106" t="s">
        <v>160</v>
      </c>
      <c r="D54" s="107"/>
      <c r="E54" s="25">
        <f>E55+E58</f>
        <v>550000</v>
      </c>
      <c r="F54" s="25">
        <f>F57+F58+F56</f>
        <v>543121.2</v>
      </c>
      <c r="G54" s="45">
        <f t="shared" si="2"/>
        <v>6878.800000000047</v>
      </c>
    </row>
    <row r="55" spans="1:7" s="68" customFormat="1" ht="21">
      <c r="A55" s="63" t="s">
        <v>223</v>
      </c>
      <c r="B55" s="64" t="s">
        <v>34</v>
      </c>
      <c r="C55" s="102" t="s">
        <v>222</v>
      </c>
      <c r="D55" s="103"/>
      <c r="E55" s="65">
        <f>E56+E57</f>
        <v>550000</v>
      </c>
      <c r="F55" s="65">
        <f>F56+F57</f>
        <v>543121.2</v>
      </c>
      <c r="G55" s="66">
        <f>E55-F55</f>
        <v>6878.800000000047</v>
      </c>
    </row>
    <row r="56" spans="1:7" ht="12.75">
      <c r="A56" s="26" t="s">
        <v>62</v>
      </c>
      <c r="B56" s="27" t="s">
        <v>34</v>
      </c>
      <c r="C56" s="104" t="s">
        <v>193</v>
      </c>
      <c r="D56" s="105"/>
      <c r="E56" s="28">
        <v>393138</v>
      </c>
      <c r="F56" s="28">
        <v>393138</v>
      </c>
      <c r="G56" s="45">
        <f>E56-F56</f>
        <v>0</v>
      </c>
    </row>
    <row r="57" spans="1:7" ht="12.75">
      <c r="A57" s="26" t="s">
        <v>63</v>
      </c>
      <c r="B57" s="27" t="s">
        <v>34</v>
      </c>
      <c r="C57" s="104" t="s">
        <v>161</v>
      </c>
      <c r="D57" s="105"/>
      <c r="E57" s="28">
        <v>156862</v>
      </c>
      <c r="F57" s="28">
        <v>149983.2</v>
      </c>
      <c r="G57" s="45">
        <f t="shared" si="2"/>
        <v>6878.799999999988</v>
      </c>
    </row>
    <row r="58" spans="1:7" s="68" customFormat="1" ht="12.75">
      <c r="A58" s="63" t="s">
        <v>224</v>
      </c>
      <c r="B58" s="64" t="s">
        <v>34</v>
      </c>
      <c r="C58" s="102" t="s">
        <v>225</v>
      </c>
      <c r="D58" s="103"/>
      <c r="E58" s="65">
        <f>E59</f>
        <v>0</v>
      </c>
      <c r="F58" s="65">
        <f>F59</f>
        <v>0</v>
      </c>
      <c r="G58" s="66">
        <f t="shared" si="2"/>
        <v>0</v>
      </c>
    </row>
    <row r="59" spans="1:7" ht="12.75">
      <c r="A59" s="26" t="s">
        <v>63</v>
      </c>
      <c r="B59" s="27" t="s">
        <v>34</v>
      </c>
      <c r="C59" s="104" t="s">
        <v>162</v>
      </c>
      <c r="D59" s="105"/>
      <c r="E59" s="28"/>
      <c r="F59" s="28"/>
      <c r="G59" s="62">
        <f>E59-F59</f>
        <v>0</v>
      </c>
    </row>
    <row r="60" spans="1:7" ht="12.75">
      <c r="A60" s="23" t="s">
        <v>228</v>
      </c>
      <c r="B60" s="24" t="s">
        <v>34</v>
      </c>
      <c r="C60" s="106" t="s">
        <v>227</v>
      </c>
      <c r="D60" s="107"/>
      <c r="E60" s="25">
        <f>E61+E63+E65</f>
        <v>4900000</v>
      </c>
      <c r="F60" s="25">
        <f>F61+F63+F65</f>
        <v>4625269.52</v>
      </c>
      <c r="G60" s="61">
        <f>E60-F60</f>
        <v>274730.48000000045</v>
      </c>
    </row>
    <row r="61" spans="1:7" ht="12.75">
      <c r="A61" s="63" t="s">
        <v>226</v>
      </c>
      <c r="B61" s="64"/>
      <c r="C61" s="102" t="s">
        <v>230</v>
      </c>
      <c r="D61" s="103"/>
      <c r="E61" s="65">
        <f>E62</f>
        <v>100000</v>
      </c>
      <c r="F61" s="65">
        <f>F62</f>
        <v>67030</v>
      </c>
      <c r="G61" s="66">
        <f>E61-F61</f>
        <v>32970</v>
      </c>
    </row>
    <row r="62" spans="1:7" ht="22.5">
      <c r="A62" s="26" t="s">
        <v>231</v>
      </c>
      <c r="B62" s="27" t="s">
        <v>34</v>
      </c>
      <c r="C62" s="108" t="s">
        <v>229</v>
      </c>
      <c r="D62" s="109"/>
      <c r="E62" s="28">
        <v>100000</v>
      </c>
      <c r="F62" s="28">
        <v>67030</v>
      </c>
      <c r="G62" s="45">
        <f>E62-F62</f>
        <v>32970</v>
      </c>
    </row>
    <row r="63" spans="1:7" ht="21">
      <c r="A63" s="63" t="s">
        <v>232</v>
      </c>
      <c r="B63" s="27" t="s">
        <v>34</v>
      </c>
      <c r="C63" s="102" t="s">
        <v>233</v>
      </c>
      <c r="D63" s="103"/>
      <c r="E63" s="65">
        <f>E64</f>
        <v>4400000</v>
      </c>
      <c r="F63" s="65">
        <f>F64</f>
        <v>4181959.59</v>
      </c>
      <c r="G63" s="66">
        <f>E63-F63</f>
        <v>218040.41000000015</v>
      </c>
    </row>
    <row r="64" spans="1:7" ht="12.75">
      <c r="A64" s="26" t="s">
        <v>62</v>
      </c>
      <c r="B64" s="27" t="s">
        <v>34</v>
      </c>
      <c r="C64" s="104" t="s">
        <v>163</v>
      </c>
      <c r="D64" s="105"/>
      <c r="E64" s="28">
        <v>4400000</v>
      </c>
      <c r="F64" s="28">
        <v>4181959.59</v>
      </c>
      <c r="G64" s="45">
        <f t="shared" si="2"/>
        <v>218040.41000000015</v>
      </c>
    </row>
    <row r="65" spans="1:7" s="68" customFormat="1" ht="21">
      <c r="A65" s="63" t="s">
        <v>234</v>
      </c>
      <c r="B65" s="64" t="s">
        <v>34</v>
      </c>
      <c r="C65" s="102" t="s">
        <v>235</v>
      </c>
      <c r="D65" s="103"/>
      <c r="E65" s="65">
        <f>E66</f>
        <v>400000</v>
      </c>
      <c r="F65" s="65">
        <f>F66</f>
        <v>376279.93</v>
      </c>
      <c r="G65" s="66">
        <f>E65-F65</f>
        <v>23720.070000000007</v>
      </c>
    </row>
    <row r="66" spans="1:7" ht="12.75">
      <c r="A66" s="26" t="s">
        <v>62</v>
      </c>
      <c r="B66" s="27" t="s">
        <v>34</v>
      </c>
      <c r="C66" s="104" t="s">
        <v>164</v>
      </c>
      <c r="D66" s="105"/>
      <c r="E66" s="28">
        <v>400000</v>
      </c>
      <c r="F66" s="28">
        <v>376279.93</v>
      </c>
      <c r="G66" s="45">
        <f t="shared" si="2"/>
        <v>23720.070000000007</v>
      </c>
    </row>
    <row r="67" spans="1:7" ht="12.75">
      <c r="A67" s="23" t="s">
        <v>69</v>
      </c>
      <c r="B67" s="24" t="s">
        <v>34</v>
      </c>
      <c r="C67" s="106" t="s">
        <v>165</v>
      </c>
      <c r="D67" s="107"/>
      <c r="E67" s="25">
        <f>E68+E70+E77</f>
        <v>17106062</v>
      </c>
      <c r="F67" s="25">
        <f>F68+F70+F77</f>
        <v>16406278.559999999</v>
      </c>
      <c r="G67" s="44">
        <f t="shared" si="2"/>
        <v>699783.4400000013</v>
      </c>
    </row>
    <row r="68" spans="1:7" s="67" customFormat="1" ht="12.75">
      <c r="A68" s="30" t="s">
        <v>70</v>
      </c>
      <c r="B68" s="31" t="s">
        <v>34</v>
      </c>
      <c r="C68" s="110" t="s">
        <v>166</v>
      </c>
      <c r="D68" s="111"/>
      <c r="E68" s="32">
        <f>E69</f>
        <v>546089.84</v>
      </c>
      <c r="F68" s="32">
        <f>F69</f>
        <v>546089.84</v>
      </c>
      <c r="G68" s="61">
        <f aca="true" t="shared" si="3" ref="G68:G88">E68-F68</f>
        <v>0</v>
      </c>
    </row>
    <row r="69" spans="1:7" ht="12.75">
      <c r="A69" s="26" t="s">
        <v>61</v>
      </c>
      <c r="B69" s="27" t="s">
        <v>34</v>
      </c>
      <c r="C69" s="104" t="s">
        <v>190</v>
      </c>
      <c r="D69" s="105"/>
      <c r="E69" s="28">
        <v>546089.84</v>
      </c>
      <c r="F69" s="28">
        <v>546089.84</v>
      </c>
      <c r="G69" s="45">
        <f>E69-F69</f>
        <v>0</v>
      </c>
    </row>
    <row r="70" spans="1:7" ht="12.75">
      <c r="A70" s="23" t="s">
        <v>71</v>
      </c>
      <c r="B70" s="24" t="s">
        <v>34</v>
      </c>
      <c r="C70" s="106" t="s">
        <v>186</v>
      </c>
      <c r="D70" s="107"/>
      <c r="E70" s="25">
        <f>E71+E72</f>
        <v>10422285.46</v>
      </c>
      <c r="F70" s="25">
        <f>F71+F72</f>
        <v>9772668.04</v>
      </c>
      <c r="G70" s="61">
        <f t="shared" si="3"/>
        <v>649617.4200000018</v>
      </c>
    </row>
    <row r="71" spans="1:7" s="68" customFormat="1" ht="21">
      <c r="A71" s="63" t="s">
        <v>239</v>
      </c>
      <c r="B71" s="64" t="s">
        <v>34</v>
      </c>
      <c r="C71" s="102" t="s">
        <v>249</v>
      </c>
      <c r="D71" s="103"/>
      <c r="E71" s="65">
        <v>374000</v>
      </c>
      <c r="F71" s="65">
        <v>374000</v>
      </c>
      <c r="G71" s="66">
        <f t="shared" si="3"/>
        <v>0</v>
      </c>
    </row>
    <row r="72" spans="1:7" s="68" customFormat="1" ht="12.75">
      <c r="A72" s="63" t="s">
        <v>237</v>
      </c>
      <c r="B72" s="64" t="s">
        <v>34</v>
      </c>
      <c r="C72" s="102" t="s">
        <v>238</v>
      </c>
      <c r="D72" s="103"/>
      <c r="E72" s="65">
        <f>E73+E74+E75+E76</f>
        <v>10048285.46</v>
      </c>
      <c r="F72" s="65">
        <f>F73+F74+F75+F76</f>
        <v>9398668.04</v>
      </c>
      <c r="G72" s="66">
        <f>E72-F72</f>
        <v>649617.4200000018</v>
      </c>
    </row>
    <row r="73" spans="1:7" ht="12.75">
      <c r="A73" s="26" t="s">
        <v>61</v>
      </c>
      <c r="B73" s="27" t="s">
        <v>34</v>
      </c>
      <c r="C73" s="104" t="s">
        <v>194</v>
      </c>
      <c r="D73" s="105"/>
      <c r="E73" s="28">
        <v>1382093.46</v>
      </c>
      <c r="F73" s="28">
        <v>1380406.26</v>
      </c>
      <c r="G73" s="45">
        <f>E73-F73</f>
        <v>1687.1999999999534</v>
      </c>
    </row>
    <row r="74" spans="1:7" ht="12.75">
      <c r="A74" s="26" t="s">
        <v>62</v>
      </c>
      <c r="B74" s="27" t="s">
        <v>34</v>
      </c>
      <c r="C74" s="104" t="s">
        <v>206</v>
      </c>
      <c r="D74" s="105"/>
      <c r="E74" s="28">
        <v>5823658.6</v>
      </c>
      <c r="F74" s="28">
        <v>5175728.38</v>
      </c>
      <c r="G74" s="45">
        <f t="shared" si="3"/>
        <v>647930.2199999997</v>
      </c>
    </row>
    <row r="75" spans="1:7" ht="12.75">
      <c r="A75" s="26" t="s">
        <v>64</v>
      </c>
      <c r="B75" s="27" t="s">
        <v>34</v>
      </c>
      <c r="C75" s="104" t="s">
        <v>236</v>
      </c>
      <c r="D75" s="105"/>
      <c r="E75" s="28">
        <v>80072.28</v>
      </c>
      <c r="F75" s="28">
        <v>80072.28</v>
      </c>
      <c r="G75" s="45">
        <f>E75-F75</f>
        <v>0</v>
      </c>
    </row>
    <row r="76" spans="1:7" ht="12.75">
      <c r="A76" s="26" t="s">
        <v>65</v>
      </c>
      <c r="B76" s="27" t="s">
        <v>34</v>
      </c>
      <c r="C76" s="104" t="s">
        <v>167</v>
      </c>
      <c r="D76" s="105"/>
      <c r="E76" s="28">
        <v>2762461.12</v>
      </c>
      <c r="F76" s="28">
        <v>2762461.12</v>
      </c>
      <c r="G76" s="45">
        <f t="shared" si="3"/>
        <v>0</v>
      </c>
    </row>
    <row r="77" spans="1:7" ht="12.75">
      <c r="A77" s="23" t="s">
        <v>72</v>
      </c>
      <c r="B77" s="24" t="s">
        <v>34</v>
      </c>
      <c r="C77" s="106" t="s">
        <v>187</v>
      </c>
      <c r="D77" s="107"/>
      <c r="E77" s="25">
        <f>E78+E82+E85+E89</f>
        <v>6137686.699999999</v>
      </c>
      <c r="F77" s="25">
        <f>F79+F81+F84+F88+F90+F93+F86+F87+F91+F80+F83+F92</f>
        <v>6087520.68</v>
      </c>
      <c r="G77" s="44">
        <f t="shared" si="3"/>
        <v>50166.01999999955</v>
      </c>
    </row>
    <row r="78" spans="1:7" ht="12.75">
      <c r="A78" s="63" t="s">
        <v>240</v>
      </c>
      <c r="B78" s="24"/>
      <c r="C78" s="102" t="s">
        <v>241</v>
      </c>
      <c r="D78" s="103"/>
      <c r="E78" s="65">
        <f>E79+E80+E81</f>
        <v>2800000</v>
      </c>
      <c r="F78" s="65">
        <f>F79+F80+F81</f>
        <v>2799841.2399999998</v>
      </c>
      <c r="G78" s="66">
        <f t="shared" si="3"/>
        <v>158.76000000024214</v>
      </c>
    </row>
    <row r="79" spans="1:7" ht="12.75">
      <c r="A79" s="26" t="s">
        <v>60</v>
      </c>
      <c r="B79" s="27" t="s">
        <v>34</v>
      </c>
      <c r="C79" s="104" t="s">
        <v>168</v>
      </c>
      <c r="D79" s="105"/>
      <c r="E79" s="28">
        <v>1602830.09</v>
      </c>
      <c r="F79" s="28">
        <v>1602671.33</v>
      </c>
      <c r="G79" s="45">
        <f t="shared" si="3"/>
        <v>158.7600000000093</v>
      </c>
    </row>
    <row r="80" spans="1:7" ht="12.75">
      <c r="A80" s="26" t="s">
        <v>61</v>
      </c>
      <c r="B80" s="27" t="s">
        <v>34</v>
      </c>
      <c r="C80" s="104" t="s">
        <v>169</v>
      </c>
      <c r="D80" s="105"/>
      <c r="E80" s="28">
        <v>1178752.43</v>
      </c>
      <c r="F80" s="28">
        <v>1178752.43</v>
      </c>
      <c r="G80" s="45">
        <f>E80-F80</f>
        <v>0</v>
      </c>
    </row>
    <row r="81" spans="1:7" ht="12.75">
      <c r="A81" s="26" t="s">
        <v>65</v>
      </c>
      <c r="B81" s="27" t="s">
        <v>34</v>
      </c>
      <c r="C81" s="104" t="s">
        <v>195</v>
      </c>
      <c r="D81" s="105"/>
      <c r="E81" s="28">
        <v>18417.48</v>
      </c>
      <c r="F81" s="28">
        <v>18417.48</v>
      </c>
      <c r="G81" s="45">
        <f t="shared" si="3"/>
        <v>0</v>
      </c>
    </row>
    <row r="82" spans="1:7" s="68" customFormat="1" ht="15" customHeight="1">
      <c r="A82" s="63" t="s">
        <v>242</v>
      </c>
      <c r="B82" s="64"/>
      <c r="C82" s="102" t="s">
        <v>243</v>
      </c>
      <c r="D82" s="103"/>
      <c r="E82" s="65">
        <f>E83+E84</f>
        <v>496772.5</v>
      </c>
      <c r="F82" s="65">
        <f>F83+F84</f>
        <v>496772.5</v>
      </c>
      <c r="G82" s="45">
        <f>E82-F82</f>
        <v>0</v>
      </c>
    </row>
    <row r="83" spans="1:7" ht="12.75">
      <c r="A83" s="26" t="s">
        <v>61</v>
      </c>
      <c r="B83" s="27" t="s">
        <v>34</v>
      </c>
      <c r="C83" s="104" t="s">
        <v>170</v>
      </c>
      <c r="D83" s="105"/>
      <c r="E83" s="28">
        <v>436000</v>
      </c>
      <c r="F83" s="28">
        <v>436000</v>
      </c>
      <c r="G83" s="45">
        <f>E83-F83</f>
        <v>0</v>
      </c>
    </row>
    <row r="84" spans="1:7" ht="12.75">
      <c r="A84" s="26" t="s">
        <v>62</v>
      </c>
      <c r="B84" s="27" t="s">
        <v>34</v>
      </c>
      <c r="C84" s="104" t="s">
        <v>198</v>
      </c>
      <c r="D84" s="105"/>
      <c r="E84" s="28">
        <v>60772.5</v>
      </c>
      <c r="F84" s="28">
        <v>60772.5</v>
      </c>
      <c r="G84" s="45">
        <f>E84-F84</f>
        <v>0</v>
      </c>
    </row>
    <row r="85" spans="1:7" ht="17.25" customHeight="1">
      <c r="A85" s="63" t="s">
        <v>244</v>
      </c>
      <c r="B85" s="27"/>
      <c r="C85" s="102" t="s">
        <v>245</v>
      </c>
      <c r="D85" s="103"/>
      <c r="E85" s="65">
        <f>E86+E87+E88</f>
        <v>348900</v>
      </c>
      <c r="F85" s="65">
        <f>F86+F87+F88</f>
        <v>348900</v>
      </c>
      <c r="G85" s="45">
        <f>E85-F85</f>
        <v>0</v>
      </c>
    </row>
    <row r="86" spans="1:7" ht="12.75">
      <c r="A86" s="26" t="s">
        <v>61</v>
      </c>
      <c r="B86" s="27" t="s">
        <v>34</v>
      </c>
      <c r="C86" s="104" t="s">
        <v>171</v>
      </c>
      <c r="D86" s="105"/>
      <c r="E86" s="28">
        <v>198900</v>
      </c>
      <c r="F86" s="28">
        <v>198900</v>
      </c>
      <c r="G86" s="45">
        <f>+H12</f>
        <v>0</v>
      </c>
    </row>
    <row r="87" spans="1:7" ht="12.75">
      <c r="A87" s="26" t="s">
        <v>64</v>
      </c>
      <c r="B87" s="27" t="s">
        <v>34</v>
      </c>
      <c r="C87" s="104" t="s">
        <v>196</v>
      </c>
      <c r="D87" s="105"/>
      <c r="E87" s="28">
        <v>51008</v>
      </c>
      <c r="F87" s="28">
        <v>51008</v>
      </c>
      <c r="G87" s="45">
        <f>E87-F87</f>
        <v>0</v>
      </c>
    </row>
    <row r="88" spans="1:7" ht="12.75">
      <c r="A88" s="26" t="s">
        <v>65</v>
      </c>
      <c r="B88" s="27" t="s">
        <v>34</v>
      </c>
      <c r="C88" s="104" t="s">
        <v>197</v>
      </c>
      <c r="D88" s="105"/>
      <c r="E88" s="28">
        <v>98992</v>
      </c>
      <c r="F88" s="28">
        <v>98992</v>
      </c>
      <c r="G88" s="45">
        <f t="shared" si="3"/>
        <v>0</v>
      </c>
    </row>
    <row r="89" spans="1:7" s="68" customFormat="1" ht="15" customHeight="1">
      <c r="A89" s="63" t="s">
        <v>246</v>
      </c>
      <c r="B89" s="64"/>
      <c r="C89" s="102" t="s">
        <v>247</v>
      </c>
      <c r="D89" s="103"/>
      <c r="E89" s="65">
        <f>E90+E91+E92+E93</f>
        <v>2492014.1999999997</v>
      </c>
      <c r="F89" s="65">
        <f>F90+F91+F92+F93</f>
        <v>2442006.94</v>
      </c>
      <c r="G89" s="61">
        <f aca="true" t="shared" si="4" ref="G89:G105">E89-F89</f>
        <v>50007.25999999978</v>
      </c>
    </row>
    <row r="90" spans="1:7" ht="12.75">
      <c r="A90" s="26" t="s">
        <v>61</v>
      </c>
      <c r="B90" s="27" t="s">
        <v>34</v>
      </c>
      <c r="C90" s="104" t="s">
        <v>172</v>
      </c>
      <c r="D90" s="105"/>
      <c r="E90" s="28">
        <v>2045457.26</v>
      </c>
      <c r="F90" s="28">
        <v>1995450</v>
      </c>
      <c r="G90" s="45">
        <f t="shared" si="4"/>
        <v>50007.26000000001</v>
      </c>
    </row>
    <row r="91" spans="1:7" ht="11.25" customHeight="1">
      <c r="A91" s="26" t="s">
        <v>62</v>
      </c>
      <c r="B91" s="27" t="s">
        <v>34</v>
      </c>
      <c r="C91" s="104" t="s">
        <v>173</v>
      </c>
      <c r="D91" s="105"/>
      <c r="E91" s="28">
        <v>70000</v>
      </c>
      <c r="F91" s="28">
        <v>70000</v>
      </c>
      <c r="G91" s="45">
        <f>E91-F91</f>
        <v>0</v>
      </c>
    </row>
    <row r="92" spans="1:7" ht="12.75">
      <c r="A92" s="26" t="s">
        <v>64</v>
      </c>
      <c r="B92" s="27" t="s">
        <v>34</v>
      </c>
      <c r="C92" s="104" t="s">
        <v>202</v>
      </c>
      <c r="D92" s="105"/>
      <c r="E92" s="28">
        <v>196940</v>
      </c>
      <c r="F92" s="28">
        <v>196940</v>
      </c>
      <c r="G92" s="45">
        <f>E92-F92</f>
        <v>0</v>
      </c>
    </row>
    <row r="93" spans="1:7" ht="12.75">
      <c r="A93" s="26" t="s">
        <v>65</v>
      </c>
      <c r="B93" s="27" t="s">
        <v>34</v>
      </c>
      <c r="C93" s="104" t="s">
        <v>189</v>
      </c>
      <c r="D93" s="105"/>
      <c r="E93" s="28">
        <v>179616.94</v>
      </c>
      <c r="F93" s="28">
        <v>179616.94</v>
      </c>
      <c r="G93" s="45">
        <f t="shared" si="4"/>
        <v>0</v>
      </c>
    </row>
    <row r="94" spans="1:7" ht="22.5">
      <c r="A94" s="23" t="s">
        <v>174</v>
      </c>
      <c r="B94" s="24" t="s">
        <v>34</v>
      </c>
      <c r="C94" s="106" t="s">
        <v>175</v>
      </c>
      <c r="D94" s="107"/>
      <c r="E94" s="25">
        <f>E95+E96</f>
        <v>235100</v>
      </c>
      <c r="F94" s="25">
        <f>F95+F96</f>
        <v>235100</v>
      </c>
      <c r="G94" s="61">
        <f>E94-F94</f>
        <v>0</v>
      </c>
    </row>
    <row r="95" spans="1:7" ht="12.75">
      <c r="A95" s="26" t="s">
        <v>62</v>
      </c>
      <c r="B95" s="27" t="s">
        <v>34</v>
      </c>
      <c r="C95" s="104" t="s">
        <v>176</v>
      </c>
      <c r="D95" s="105"/>
      <c r="E95" s="28">
        <v>168900</v>
      </c>
      <c r="F95" s="28">
        <v>168900</v>
      </c>
      <c r="G95" s="45">
        <f>E95-F95</f>
        <v>0</v>
      </c>
    </row>
    <row r="96" spans="1:7" ht="12.75">
      <c r="A96" s="26" t="s">
        <v>63</v>
      </c>
      <c r="B96" s="27" t="s">
        <v>34</v>
      </c>
      <c r="C96" s="104" t="s">
        <v>177</v>
      </c>
      <c r="D96" s="105"/>
      <c r="E96" s="28">
        <v>66200</v>
      </c>
      <c r="F96" s="28">
        <v>66200</v>
      </c>
      <c r="G96" s="45">
        <f>E96-F96</f>
        <v>0</v>
      </c>
    </row>
    <row r="97" spans="1:7" ht="12.75">
      <c r="A97" s="23" t="s">
        <v>91</v>
      </c>
      <c r="B97" s="24" t="s">
        <v>34</v>
      </c>
      <c r="C97" s="106" t="s">
        <v>178</v>
      </c>
      <c r="D97" s="107"/>
      <c r="E97" s="25">
        <f>E98</f>
        <v>310000</v>
      </c>
      <c r="F97" s="25">
        <f>F98</f>
        <v>310000</v>
      </c>
      <c r="G97" s="61">
        <f t="shared" si="4"/>
        <v>0</v>
      </c>
    </row>
    <row r="98" spans="1:7" ht="22.5">
      <c r="A98" s="26" t="s">
        <v>73</v>
      </c>
      <c r="B98" s="27" t="s">
        <v>34</v>
      </c>
      <c r="C98" s="104" t="s">
        <v>179</v>
      </c>
      <c r="D98" s="105"/>
      <c r="E98" s="28">
        <v>310000</v>
      </c>
      <c r="F98" s="28">
        <v>310000</v>
      </c>
      <c r="G98" s="45">
        <f t="shared" si="4"/>
        <v>0</v>
      </c>
    </row>
    <row r="99" spans="1:7" ht="22.5">
      <c r="A99" s="23" t="s">
        <v>180</v>
      </c>
      <c r="B99" s="24" t="s">
        <v>34</v>
      </c>
      <c r="C99" s="106" t="s">
        <v>181</v>
      </c>
      <c r="D99" s="107"/>
      <c r="E99" s="25">
        <f>E100</f>
        <v>100000</v>
      </c>
      <c r="F99" s="25">
        <f>F100</f>
        <v>98000</v>
      </c>
      <c r="G99" s="61">
        <f t="shared" si="4"/>
        <v>2000</v>
      </c>
    </row>
    <row r="100" spans="1:7" ht="12.75">
      <c r="A100" s="26" t="s">
        <v>62</v>
      </c>
      <c r="B100" s="27" t="s">
        <v>34</v>
      </c>
      <c r="C100" s="104" t="s">
        <v>182</v>
      </c>
      <c r="D100" s="105"/>
      <c r="E100" s="28">
        <v>100000</v>
      </c>
      <c r="F100" s="28">
        <v>98000</v>
      </c>
      <c r="G100" s="45">
        <f t="shared" si="4"/>
        <v>2000</v>
      </c>
    </row>
    <row r="101" spans="1:7" ht="22.5">
      <c r="A101" s="23" t="s">
        <v>183</v>
      </c>
      <c r="B101" s="24" t="s">
        <v>34</v>
      </c>
      <c r="C101" s="106" t="s">
        <v>184</v>
      </c>
      <c r="D101" s="107"/>
      <c r="E101" s="25">
        <f>E103+E104+E102</f>
        <v>120000</v>
      </c>
      <c r="F101" s="25">
        <f>F103+F104+F102</f>
        <v>119553.37</v>
      </c>
      <c r="G101" s="61">
        <f>E101-F101</f>
        <v>446.63000000000466</v>
      </c>
    </row>
    <row r="102" spans="1:7" ht="12.75">
      <c r="A102" s="26" t="s">
        <v>63</v>
      </c>
      <c r="B102" s="27" t="s">
        <v>34</v>
      </c>
      <c r="C102" s="104" t="s">
        <v>251</v>
      </c>
      <c r="D102" s="105"/>
      <c r="E102" s="28">
        <v>17000</v>
      </c>
      <c r="F102" s="28">
        <v>17000</v>
      </c>
      <c r="G102" s="62">
        <f>E102-F102</f>
        <v>0</v>
      </c>
    </row>
    <row r="103" spans="1:7" ht="12.75">
      <c r="A103" s="26" t="s">
        <v>63</v>
      </c>
      <c r="B103" s="27" t="s">
        <v>34</v>
      </c>
      <c r="C103" s="104" t="s">
        <v>191</v>
      </c>
      <c r="D103" s="105"/>
      <c r="E103" s="28">
        <v>100905.64</v>
      </c>
      <c r="F103" s="28">
        <v>100459.01</v>
      </c>
      <c r="G103" s="62">
        <f>E103-F103</f>
        <v>446.63000000000466</v>
      </c>
    </row>
    <row r="104" spans="1:7" ht="12.75">
      <c r="A104" s="26" t="s">
        <v>65</v>
      </c>
      <c r="B104" s="27" t="s">
        <v>34</v>
      </c>
      <c r="C104" s="104" t="s">
        <v>185</v>
      </c>
      <c r="D104" s="105"/>
      <c r="E104" s="28">
        <v>2094.36</v>
      </c>
      <c r="F104" s="28">
        <v>2094.36</v>
      </c>
      <c r="G104" s="62">
        <f t="shared" si="4"/>
        <v>0</v>
      </c>
    </row>
    <row r="105" spans="1:7" ht="12.75">
      <c r="A105" s="23" t="s">
        <v>74</v>
      </c>
      <c r="B105" s="24" t="s">
        <v>75</v>
      </c>
      <c r="C105" s="106" t="s">
        <v>35</v>
      </c>
      <c r="D105" s="107"/>
      <c r="E105" s="41">
        <v>-3772790.4</v>
      </c>
      <c r="F105" s="41">
        <f>'Доходы 1'!F19-Расходы1!F13</f>
        <v>-2191068.9299999997</v>
      </c>
      <c r="G105" s="61">
        <f t="shared" si="4"/>
        <v>-1581721.4700000002</v>
      </c>
    </row>
  </sheetData>
  <sheetProtection/>
  <mergeCells count="101">
    <mergeCell ref="C73:D73"/>
    <mergeCell ref="C56:D56"/>
    <mergeCell ref="C19:D19"/>
    <mergeCell ref="C43:D43"/>
    <mergeCell ref="C26:D26"/>
    <mergeCell ref="C27:D27"/>
    <mergeCell ref="C32:D32"/>
    <mergeCell ref="C39:D39"/>
    <mergeCell ref="C52:D52"/>
    <mergeCell ref="C42:D42"/>
    <mergeCell ref="A2:E2"/>
    <mergeCell ref="A4:A11"/>
    <mergeCell ref="B4:B11"/>
    <mergeCell ref="C4:D11"/>
    <mergeCell ref="E4:E11"/>
    <mergeCell ref="C15:D15"/>
    <mergeCell ref="C20:D20"/>
    <mergeCell ref="C22:D22"/>
    <mergeCell ref="C23:D23"/>
    <mergeCell ref="C16:D16"/>
    <mergeCell ref="C17:D17"/>
    <mergeCell ref="C21:D21"/>
    <mergeCell ref="C18:D18"/>
    <mergeCell ref="G4:G9"/>
    <mergeCell ref="C12:D12"/>
    <mergeCell ref="C14:D14"/>
    <mergeCell ref="C13:D13"/>
    <mergeCell ref="F4:F9"/>
    <mergeCell ref="C47:D47"/>
    <mergeCell ref="C48:D48"/>
    <mergeCell ref="C44:D44"/>
    <mergeCell ref="C45:D45"/>
    <mergeCell ref="C46:D46"/>
    <mergeCell ref="C104:D104"/>
    <mergeCell ref="C103:D103"/>
    <mergeCell ref="C105:D105"/>
    <mergeCell ref="C96:D96"/>
    <mergeCell ref="C102:D102"/>
    <mergeCell ref="C95:D95"/>
    <mergeCell ref="C101:D101"/>
    <mergeCell ref="C99:D99"/>
    <mergeCell ref="C100:D100"/>
    <mergeCell ref="C97:D97"/>
    <mergeCell ref="C98:D98"/>
    <mergeCell ref="C94:D94"/>
    <mergeCell ref="C88:D88"/>
    <mergeCell ref="C90:D90"/>
    <mergeCell ref="C93:D93"/>
    <mergeCell ref="C91:D91"/>
    <mergeCell ref="C92:D92"/>
    <mergeCell ref="C89:D89"/>
    <mergeCell ref="C87:D87"/>
    <mergeCell ref="C86:D86"/>
    <mergeCell ref="C38:D38"/>
    <mergeCell ref="C36:D36"/>
    <mergeCell ref="C79:D79"/>
    <mergeCell ref="C69:D69"/>
    <mergeCell ref="C76:D76"/>
    <mergeCell ref="C77:D77"/>
    <mergeCell ref="C70:D70"/>
    <mergeCell ref="C85:D85"/>
    <mergeCell ref="C84:D84"/>
    <mergeCell ref="C81:D81"/>
    <mergeCell ref="C66:D66"/>
    <mergeCell ref="C67:D67"/>
    <mergeCell ref="C83:D83"/>
    <mergeCell ref="C74:D74"/>
    <mergeCell ref="C80:D80"/>
    <mergeCell ref="C71:D71"/>
    <mergeCell ref="C68:D68"/>
    <mergeCell ref="C75:D75"/>
    <mergeCell ref="C61:D61"/>
    <mergeCell ref="C40:D40"/>
    <mergeCell ref="C41:D41"/>
    <mergeCell ref="C57:D57"/>
    <mergeCell ref="C53:D53"/>
    <mergeCell ref="C59:D59"/>
    <mergeCell ref="C54:D54"/>
    <mergeCell ref="C49:D49"/>
    <mergeCell ref="C50:D50"/>
    <mergeCell ref="C51:D51"/>
    <mergeCell ref="C37:D37"/>
    <mergeCell ref="C24:D24"/>
    <mergeCell ref="C28:D28"/>
    <mergeCell ref="C29:D29"/>
    <mergeCell ref="C33:D33"/>
    <mergeCell ref="C34:D34"/>
    <mergeCell ref="C35:D35"/>
    <mergeCell ref="C30:D30"/>
    <mergeCell ref="C25:D25"/>
    <mergeCell ref="C31:D31"/>
    <mergeCell ref="C72:D72"/>
    <mergeCell ref="C78:D78"/>
    <mergeCell ref="C82:D82"/>
    <mergeCell ref="C55:D55"/>
    <mergeCell ref="C58:D58"/>
    <mergeCell ref="C64:D64"/>
    <mergeCell ref="C63:D63"/>
    <mergeCell ref="C65:D65"/>
    <mergeCell ref="C60:D60"/>
    <mergeCell ref="C62:D62"/>
  </mergeCells>
  <conditionalFormatting sqref="E105:F105 F14 G13:G105">
    <cfRule type="cellIs" priority="1" dxfId="0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view="pageBreakPreview" zoomScale="60" zoomScalePageLayoutView="0" workbookViewId="0" topLeftCell="A4">
      <selection activeCell="A4" sqref="A4:A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69" t="s">
        <v>21</v>
      </c>
      <c r="B2" s="69"/>
      <c r="C2" s="69"/>
      <c r="D2" s="69"/>
      <c r="E2" s="69"/>
      <c r="F2" s="6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70" t="s">
        <v>4</v>
      </c>
      <c r="B4" s="73" t="s">
        <v>10</v>
      </c>
      <c r="C4" s="119" t="s">
        <v>25</v>
      </c>
      <c r="D4" s="82" t="s">
        <v>16</v>
      </c>
      <c r="E4" s="82" t="s">
        <v>11</v>
      </c>
      <c r="F4" s="79" t="s">
        <v>14</v>
      </c>
    </row>
    <row r="5" spans="1:6" ht="4.5" customHeight="1">
      <c r="A5" s="71"/>
      <c r="B5" s="74"/>
      <c r="C5" s="120"/>
      <c r="D5" s="83"/>
      <c r="E5" s="83"/>
      <c r="F5" s="80"/>
    </row>
    <row r="6" spans="1:6" ht="6" customHeight="1">
      <c r="A6" s="71"/>
      <c r="B6" s="74"/>
      <c r="C6" s="120"/>
      <c r="D6" s="83"/>
      <c r="E6" s="83"/>
      <c r="F6" s="80"/>
    </row>
    <row r="7" spans="1:6" ht="4.5" customHeight="1">
      <c r="A7" s="71"/>
      <c r="B7" s="74"/>
      <c r="C7" s="120"/>
      <c r="D7" s="83"/>
      <c r="E7" s="83"/>
      <c r="F7" s="80"/>
    </row>
    <row r="8" spans="1:6" ht="6" customHeight="1">
      <c r="A8" s="71"/>
      <c r="B8" s="74"/>
      <c r="C8" s="120"/>
      <c r="D8" s="83"/>
      <c r="E8" s="83"/>
      <c r="F8" s="80"/>
    </row>
    <row r="9" spans="1:6" ht="6" customHeight="1">
      <c r="A9" s="71"/>
      <c r="B9" s="74"/>
      <c r="C9" s="120"/>
      <c r="D9" s="83"/>
      <c r="E9" s="83"/>
      <c r="F9" s="80"/>
    </row>
    <row r="10" spans="1:6" ht="18" customHeight="1">
      <c r="A10" s="72"/>
      <c r="B10" s="75"/>
      <c r="C10" s="121"/>
      <c r="D10" s="84"/>
      <c r="E10" s="84"/>
      <c r="F10" s="81"/>
    </row>
    <row r="11" spans="1:6" ht="13.5" customHeight="1" thickBot="1">
      <c r="A11" s="17">
        <v>1</v>
      </c>
      <c r="B11" s="18">
        <v>2</v>
      </c>
      <c r="C11" s="29">
        <v>3</v>
      </c>
      <c r="D11" s="19" t="s">
        <v>1</v>
      </c>
      <c r="E11" s="40" t="s">
        <v>2</v>
      </c>
      <c r="F11" s="20" t="s">
        <v>12</v>
      </c>
    </row>
    <row r="12" spans="1:6" ht="12.75">
      <c r="A12" s="30" t="s">
        <v>76</v>
      </c>
      <c r="B12" s="31" t="s">
        <v>77</v>
      </c>
      <c r="C12" s="31" t="s">
        <v>35</v>
      </c>
      <c r="D12" s="35">
        <f>D18</f>
        <v>3772790.3999999985</v>
      </c>
      <c r="E12" s="35">
        <f>E18</f>
        <v>2191068.9299999997</v>
      </c>
      <c r="F12" s="32">
        <f aca="true" t="shared" si="0" ref="F12:F18">D12-E12</f>
        <v>1581721.4699999988</v>
      </c>
    </row>
    <row r="13" spans="1:6" ht="12.75">
      <c r="A13" s="33" t="s">
        <v>78</v>
      </c>
      <c r="B13" s="34"/>
      <c r="C13" s="34"/>
      <c r="D13" s="35"/>
      <c r="E13" s="35"/>
      <c r="F13" s="35">
        <f t="shared" si="0"/>
        <v>0</v>
      </c>
    </row>
    <row r="14" spans="1:6" ht="12.75">
      <c r="A14" s="30" t="s">
        <v>79</v>
      </c>
      <c r="B14" s="31" t="s">
        <v>80</v>
      </c>
      <c r="C14" s="31" t="s">
        <v>35</v>
      </c>
      <c r="D14" s="32"/>
      <c r="E14" s="32"/>
      <c r="F14" s="32">
        <f t="shared" si="0"/>
        <v>0</v>
      </c>
    </row>
    <row r="15" spans="1:6" ht="12.75">
      <c r="A15" s="33" t="s">
        <v>81</v>
      </c>
      <c r="B15" s="34"/>
      <c r="C15" s="34"/>
      <c r="D15" s="35"/>
      <c r="E15" s="35"/>
      <c r="F15" s="35">
        <f t="shared" si="0"/>
        <v>0</v>
      </c>
    </row>
    <row r="16" spans="1:6" ht="22.5" customHeight="1">
      <c r="A16" s="30" t="s">
        <v>82</v>
      </c>
      <c r="B16" s="31" t="s">
        <v>80</v>
      </c>
      <c r="C16" s="31" t="s">
        <v>83</v>
      </c>
      <c r="D16" s="32"/>
      <c r="E16" s="32"/>
      <c r="F16" s="32">
        <f t="shared" si="0"/>
        <v>0</v>
      </c>
    </row>
    <row r="17" spans="1:6" ht="12.75">
      <c r="A17" s="30" t="s">
        <v>84</v>
      </c>
      <c r="B17" s="31" t="s">
        <v>85</v>
      </c>
      <c r="C17" s="31" t="s">
        <v>35</v>
      </c>
      <c r="D17" s="32"/>
      <c r="E17" s="32"/>
      <c r="F17" s="32">
        <f t="shared" si="0"/>
        <v>0</v>
      </c>
    </row>
    <row r="18" spans="1:6" ht="12.75">
      <c r="A18" s="30" t="s">
        <v>86</v>
      </c>
      <c r="B18" s="31" t="s">
        <v>87</v>
      </c>
      <c r="C18" s="31" t="s">
        <v>34</v>
      </c>
      <c r="D18" s="32">
        <f>D19+D20</f>
        <v>3772790.3999999985</v>
      </c>
      <c r="E18" s="32">
        <f>E19+E20</f>
        <v>2191068.9299999997</v>
      </c>
      <c r="F18" s="32">
        <f t="shared" si="0"/>
        <v>1581721.4699999988</v>
      </c>
    </row>
    <row r="19" spans="1:6" ht="21.75" customHeight="1">
      <c r="A19" s="30" t="s">
        <v>82</v>
      </c>
      <c r="B19" s="31" t="s">
        <v>88</v>
      </c>
      <c r="C19" s="34" t="s">
        <v>93</v>
      </c>
      <c r="D19" s="35">
        <f>-'Доходы 1'!D19:E19</f>
        <v>-35535729.6</v>
      </c>
      <c r="E19" s="35">
        <v>-35942467.95</v>
      </c>
      <c r="F19" s="35">
        <f>D19-E19</f>
        <v>406738.3500000015</v>
      </c>
    </row>
    <row r="20" spans="1:6" ht="22.5" customHeight="1">
      <c r="A20" s="30" t="s">
        <v>82</v>
      </c>
      <c r="B20" s="31" t="s">
        <v>89</v>
      </c>
      <c r="C20" s="34" t="s">
        <v>92</v>
      </c>
      <c r="D20" s="35">
        <f>Расходы1!E13</f>
        <v>39308520</v>
      </c>
      <c r="E20" s="35">
        <v>38133536.88</v>
      </c>
      <c r="F20" s="35">
        <f>D20-E20</f>
        <v>1174983.1199999973</v>
      </c>
    </row>
    <row r="25" spans="1:4" ht="15">
      <c r="A25" s="54" t="s">
        <v>204</v>
      </c>
      <c r="B25" s="54"/>
      <c r="C25" s="54"/>
      <c r="D25" s="54"/>
    </row>
    <row r="27" spans="1:3" ht="15">
      <c r="A27" s="54" t="s">
        <v>201</v>
      </c>
      <c r="B27" s="53"/>
      <c r="C27" s="53"/>
    </row>
    <row r="30" ht="12.75">
      <c r="A30" t="s">
        <v>254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0:F20 F18:F19 E12:F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</cp:lastModifiedBy>
  <cp:lastPrinted>2012-02-27T05:45:20Z</cp:lastPrinted>
  <dcterms:created xsi:type="dcterms:W3CDTF">1999-06-18T11:49:53Z</dcterms:created>
  <dcterms:modified xsi:type="dcterms:W3CDTF">2012-02-27T06:12:24Z</dcterms:modified>
  <cp:category/>
  <cp:version/>
  <cp:contentType/>
  <cp:contentStatus/>
</cp:coreProperties>
</file>